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aren McSwain\Desktop\"/>
    </mc:Choice>
  </mc:AlternateContent>
  <bookViews>
    <workbookView xWindow="0" yWindow="0" windowWidth="20730" windowHeight="11760" tabRatio="821" firstSheet="3" activeTab="7"/>
  </bookViews>
  <sheets>
    <sheet name="Broccoli" sheetId="7" r:id="rId1"/>
    <sheet name="Cabbage" sheetId="6" r:id="rId2"/>
    <sheet name="Cucumber" sheetId="5" r:id="rId3"/>
    <sheet name="Greens" sheetId="3" r:id="rId4"/>
    <sheet name="Irish Potato" sheetId="11" r:id="rId5"/>
    <sheet name="Leaf Lettuce" sheetId="12" r:id="rId6"/>
    <sheet name="Squash" sheetId="8" r:id="rId7"/>
    <sheet name="Sweet Potato" sheetId="10" r:id="rId8"/>
    <sheet name="Tomato" sheetId="9" r:id="rId9"/>
    <sheet name="Watermelon" sheetId="2" r:id="rId10"/>
  </sheets>
  <definedNames>
    <definedName name="_xlnm.Print_Area" localSheetId="0">Broccoli!$A$1:$G$90</definedName>
    <definedName name="_xlnm.Print_Area" localSheetId="1">Cabbage!$A$1:$G$90</definedName>
    <definedName name="_xlnm.Print_Area" localSheetId="2">Cucumber!$A$1:$G$90</definedName>
    <definedName name="_xlnm.Print_Area" localSheetId="3">Greens!$A$1:$F$89</definedName>
    <definedName name="_xlnm.Print_Area" localSheetId="4">'Irish Potato'!$A$1:$G$92</definedName>
    <definedName name="_xlnm.Print_Area" localSheetId="5">'Leaf Lettuce'!$A$1:$G$93</definedName>
    <definedName name="_xlnm.Print_Area" localSheetId="6">Squash!$A$1:$G$89</definedName>
    <definedName name="_xlnm.Print_Area" localSheetId="7">'Sweet Potato'!$A$1:$G$90</definedName>
    <definedName name="_xlnm.Print_Area" localSheetId="8">Tomato!$A$1:$G$95</definedName>
    <definedName name="_xlnm.Print_Area" localSheetId="9">Watermelon!$A$1:$G$94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6" l="1"/>
  <c r="E26" i="7"/>
  <c r="E29" i="9"/>
  <c r="E26" i="8"/>
  <c r="E33" i="8"/>
  <c r="E35" i="8"/>
  <c r="E26" i="10"/>
  <c r="E26" i="12"/>
  <c r="E25" i="11"/>
  <c r="E26" i="2"/>
  <c r="E33" i="2"/>
  <c r="E35" i="2"/>
  <c r="E37" i="2"/>
  <c r="E36" i="9"/>
  <c r="E38" i="9"/>
  <c r="E40" i="9"/>
  <c r="E33" i="10"/>
  <c r="E35" i="10"/>
  <c r="E37" i="10"/>
  <c r="E37" i="8"/>
  <c r="E33" i="12"/>
  <c r="E35" i="12"/>
  <c r="E37" i="12"/>
  <c r="E32" i="11"/>
  <c r="E34" i="11"/>
  <c r="E36" i="11"/>
  <c r="E26" i="3"/>
  <c r="E33" i="3"/>
  <c r="E35" i="3"/>
  <c r="E37" i="3"/>
  <c r="E26" i="5"/>
  <c r="E33" i="5"/>
  <c r="E35" i="5"/>
  <c r="E37" i="5"/>
  <c r="E33" i="6"/>
  <c r="E35" i="6"/>
  <c r="E37" i="6"/>
  <c r="E33" i="7"/>
  <c r="E35" i="7"/>
  <c r="E37" i="7"/>
  <c r="F26" i="2"/>
  <c r="F29" i="9"/>
  <c r="F26" i="10"/>
  <c r="F26" i="8"/>
  <c r="F26" i="12"/>
  <c r="F25" i="11"/>
  <c r="F26" i="3"/>
  <c r="F26" i="5"/>
  <c r="F26" i="6"/>
  <c r="F33" i="6"/>
  <c r="F35" i="6"/>
  <c r="F37" i="6"/>
  <c r="F36" i="6"/>
  <c r="F26" i="7"/>
  <c r="F35" i="7"/>
  <c r="F37" i="7"/>
  <c r="F36" i="7"/>
  <c r="F33" i="2"/>
  <c r="F36" i="9"/>
  <c r="F33" i="12"/>
  <c r="F35" i="12"/>
  <c r="F37" i="12"/>
  <c r="F36" i="12"/>
  <c r="E36" i="12"/>
  <c r="F32" i="11"/>
  <c r="F34" i="11"/>
  <c r="F36" i="11"/>
  <c r="F35" i="11"/>
  <c r="E35" i="11"/>
  <c r="F33" i="10"/>
  <c r="F35" i="10"/>
  <c r="F37" i="10"/>
  <c r="F36" i="10"/>
  <c r="E36" i="10"/>
  <c r="F38" i="9"/>
  <c r="F40" i="9"/>
  <c r="F39" i="9"/>
  <c r="E39" i="9"/>
  <c r="F33" i="8"/>
  <c r="F35" i="8"/>
  <c r="F37" i="8"/>
  <c r="F36" i="8"/>
  <c r="E36" i="8"/>
  <c r="E36" i="7"/>
  <c r="E36" i="6"/>
  <c r="F33" i="5"/>
  <c r="F35" i="5"/>
  <c r="F37" i="5"/>
  <c r="F36" i="5"/>
  <c r="E36" i="5"/>
  <c r="F33" i="3"/>
  <c r="F35" i="3"/>
  <c r="F37" i="3"/>
  <c r="F36" i="3"/>
  <c r="E36" i="3"/>
  <c r="F35" i="2"/>
  <c r="F37" i="2"/>
  <c r="F36" i="2"/>
  <c r="E36" i="2"/>
</calcChain>
</file>

<file path=xl/sharedStrings.xml><?xml version="1.0" encoding="utf-8"?>
<sst xmlns="http://schemas.openxmlformats.org/spreadsheetml/2006/main" count="671" uniqueCount="142">
  <si>
    <t>Unit</t>
  </si>
  <si>
    <t>Quantity</t>
  </si>
  <si>
    <t>$/Unit</t>
  </si>
  <si>
    <t>Receipts</t>
  </si>
  <si>
    <t>2.   Variable Costs</t>
  </si>
  <si>
    <t>3.  Organic Certification</t>
  </si>
  <si>
    <t>Acre</t>
  </si>
  <si>
    <t>Ton</t>
  </si>
  <si>
    <t>6.   Cover Crop</t>
  </si>
  <si>
    <t>7.   Lime (prorated)</t>
  </si>
  <si>
    <t>8.   Organic Pest. Sprays</t>
  </si>
  <si>
    <t>Oz.</t>
  </si>
  <si>
    <t>9.   Fuel</t>
  </si>
  <si>
    <t>Gal.</t>
  </si>
  <si>
    <t>Each</t>
  </si>
  <si>
    <t>11. Labor</t>
  </si>
  <si>
    <t>Hrs.</t>
  </si>
  <si>
    <t>12. Irrigation Supplies</t>
  </si>
  <si>
    <t>13. Other?</t>
  </si>
  <si>
    <t>Total Variable Costs</t>
  </si>
  <si>
    <t>14.  Fixed Costs</t>
  </si>
  <si>
    <t>15.  Machine &amp; Equip.</t>
  </si>
  <si>
    <t>16.  Irrigation</t>
  </si>
  <si>
    <t>17.  Land Charge</t>
  </si>
  <si>
    <t>Total Fixed Costs</t>
  </si>
  <si>
    <t>TOTAL COSTS</t>
  </si>
  <si>
    <t>Return above Variable Costs</t>
  </si>
  <si>
    <t>Return Above Total Costs</t>
  </si>
  <si>
    <t xml:space="preserve"> 1. Watermelon</t>
  </si>
  <si>
    <t>Crate</t>
  </si>
  <si>
    <t>4.   Seedlings</t>
  </si>
  <si>
    <t>Thous.</t>
  </si>
  <si>
    <t>10. Pallet Crate</t>
  </si>
  <si>
    <t>Item</t>
  </si>
  <si>
    <t>Purchase Price</t>
  </si>
  <si>
    <t>Salvage Value $</t>
  </si>
  <si>
    <t>Useful Life Years</t>
  </si>
  <si>
    <t>Acres Used/Yr.</t>
  </si>
  <si>
    <t>Repair &amp; Maint. $/AC</t>
  </si>
  <si>
    <t>Total**  $/AC</t>
  </si>
  <si>
    <t>Chisel Plow</t>
  </si>
  <si>
    <t>Transplanter</t>
  </si>
  <si>
    <t>Pest. Sprayer</t>
  </si>
  <si>
    <t>Trailer</t>
  </si>
  <si>
    <t>Disk</t>
  </si>
  <si>
    <t>Manure Spreader</t>
  </si>
  <si>
    <t>Bed Shaper</t>
  </si>
  <si>
    <t>1.  Greens</t>
  </si>
  <si>
    <t>Box</t>
  </si>
  <si>
    <t>4.   Seed</t>
  </si>
  <si>
    <t>Lbs.</t>
  </si>
  <si>
    <t>10. Box &amp; Cool</t>
  </si>
  <si>
    <t>Notes - Budget Estimates for Planning Only</t>
  </si>
  <si>
    <t>Machinery and Equipment Costs*</t>
  </si>
  <si>
    <t>Total $/Ac</t>
  </si>
  <si>
    <t xml:space="preserve">  Your Farm $/Ac</t>
  </si>
  <si>
    <t>Total $/ Acre = 222</t>
  </si>
  <si>
    <t xml:space="preserve">Tractor     </t>
  </si>
  <si>
    <t>Case</t>
  </si>
  <si>
    <t>10.  Paper case</t>
  </si>
  <si>
    <t>Planter - 1 row</t>
  </si>
  <si>
    <t>1.  Cabbage</t>
  </si>
  <si>
    <t>Total $/ Acre = 211</t>
  </si>
  <si>
    <t>1.  Broccoli</t>
  </si>
  <si>
    <t>1.  Summer Squash</t>
  </si>
  <si>
    <t>20 lb Case</t>
  </si>
  <si>
    <t xml:space="preserve"> 1. Tomatoes</t>
  </si>
  <si>
    <t>10.  40-Lb. Case</t>
  </si>
  <si>
    <t>Harvester</t>
  </si>
  <si>
    <t>1.  Irish Potato</t>
  </si>
  <si>
    <t>4.   Potato Seed</t>
  </si>
  <si>
    <t>Cwt.</t>
  </si>
  <si>
    <t>1.  Sweet Potato</t>
  </si>
  <si>
    <t>1.  Leaf Lettuce</t>
  </si>
  <si>
    <t>4.   Transplants</t>
  </si>
  <si>
    <t>Thou.</t>
  </si>
  <si>
    <t>10.  24 Count Case</t>
  </si>
  <si>
    <t>11.  Labor</t>
  </si>
  <si>
    <t>12.  Irrigation Supplies</t>
  </si>
  <si>
    <t>9.    Fuel</t>
  </si>
  <si>
    <t>1.  Cucumbers</t>
  </si>
  <si>
    <t>6.  Organic Fertilizer</t>
  </si>
  <si>
    <t>7.   Cover Crop</t>
  </si>
  <si>
    <t>8.   Lime (prorated)</t>
  </si>
  <si>
    <t>9.   Organic Pest. Sprays</t>
  </si>
  <si>
    <t>10.   Fuel</t>
  </si>
  <si>
    <t>11. Paper Case</t>
  </si>
  <si>
    <t>12. Stakes &amp; Twine</t>
  </si>
  <si>
    <t>13. 5-Gal. Bucket</t>
  </si>
  <si>
    <t>14. Labor</t>
  </si>
  <si>
    <t>15. Irrigation Supplies</t>
  </si>
  <si>
    <t>13.  Plastic Mulch</t>
  </si>
  <si>
    <t>14.  Other?</t>
  </si>
  <si>
    <t>15.  Fixed Costs</t>
  </si>
  <si>
    <t>16.  Machine &amp; Equip.</t>
  </si>
  <si>
    <t>17.  Irrigation</t>
  </si>
  <si>
    <t>18.  Land Charge</t>
  </si>
  <si>
    <t>200 Buckets</t>
  </si>
  <si>
    <t>Total $/ Acre = 240</t>
  </si>
  <si>
    <t>14. Other?</t>
  </si>
  <si>
    <t>Total $/ Acre = 251</t>
  </si>
  <si>
    <t>10. Paper case</t>
  </si>
  <si>
    <t>13. Plastic Mulch</t>
  </si>
  <si>
    <t>7.   Organic Pest. Sprays</t>
  </si>
  <si>
    <t>8.   Fuel</t>
  </si>
  <si>
    <t>9.  40-Lb. Case</t>
  </si>
  <si>
    <t>10. Labor</t>
  </si>
  <si>
    <t>11. Irrigation Supplies</t>
  </si>
  <si>
    <t>12. Plastic Mulch</t>
  </si>
  <si>
    <t>Total $/ Acre = 1,025</t>
  </si>
  <si>
    <t>Total $/ Acre = 243</t>
  </si>
  <si>
    <t>16. Plastic Mulch</t>
  </si>
  <si>
    <t>17. Other?</t>
  </si>
  <si>
    <t>18.  Fixed Costs</t>
  </si>
  <si>
    <t>19.  Machine &amp; Equip.</t>
  </si>
  <si>
    <t>20.  Irrigation</t>
  </si>
  <si>
    <t>21.  Land Charge</t>
  </si>
  <si>
    <t>10.  Box and Cool</t>
  </si>
  <si>
    <t>5.   Compost / Manure</t>
  </si>
  <si>
    <t>Organic Broccoli  -- Irrigated --Wholesale Market - 20 lb Case</t>
  </si>
  <si>
    <t>Budget based on 1 acre of broccoli on a 10 acre mixed organic vegetable farm.</t>
  </si>
  <si>
    <t>Estimated Costs and Returns Per Acre.</t>
  </si>
  <si>
    <t>Organic Cabbage  -- Irrigated --Wholesale Market - 45 LBS/Box</t>
  </si>
  <si>
    <t>Budget based on 1 acre of cabbage on a 10 acre mixed organic vegetable farm.</t>
  </si>
  <si>
    <t>Organic Cucumbers  -- Irrigated --Wholesale Market - 20 lb Case</t>
  </si>
  <si>
    <t>Budget based on 1 acre of cucumbers on a 10 acre mixed organic vegetable farm.</t>
  </si>
  <si>
    <t>Organic Greens (Turnip, Mustard, Collards) -- Irrigated --Wholesale Market - 25 lb Box</t>
  </si>
  <si>
    <t>Budget based on 1 acre of greens on a 10 acre mixed organic vegetable farm.</t>
  </si>
  <si>
    <t>Irish Potato  -- Irrigated --Wholesale Market - 40 -Pound Case</t>
  </si>
  <si>
    <t>Organic Leaf Lettuce  -- Irrigated --Wholesale Market -  24 Count Case</t>
  </si>
  <si>
    <t>Budget based on 1 acre of lettuce on a 10 acre mixed organic vegetable farm.</t>
  </si>
  <si>
    <t>Organic Summer Squash  -- Irrigated --Wholesale Market - 20 lb Case</t>
  </si>
  <si>
    <t>Budget based on 1 acre of squash on a 10 acre mixed organic vegetable farm.</t>
  </si>
  <si>
    <t>Organic Sweet Potato  -- Irrigated --Wholesale Market - 40 -Pound Case</t>
  </si>
  <si>
    <t>Organic Tomatoes -- Irrigated --Wholesale Market - 18 lbs. Case</t>
  </si>
  <si>
    <t>Budget based on 1 acre of tomatoes on a 10 acre mixed organic vegetable farm.</t>
  </si>
  <si>
    <t>Carolina Farm Stewardship Asociation, 2015</t>
  </si>
  <si>
    <t>Organic Watermelon -- Irrigated --Wholesale Market - 1350 lb Crate</t>
  </si>
  <si>
    <t>Budget based on 1 acre of watermelon on a 10 acre mixed organic vegetable farm.</t>
  </si>
  <si>
    <t>Carolina Farm Stewardship Association, 2015</t>
  </si>
  <si>
    <t>Budget based on 1 acre of Irish potatoes on a 10 acre mixed organic vegetable farm.</t>
  </si>
  <si>
    <t>Budget based on 1 acre of sweet potatoes on a 10 acre mixed organic vegetable farm.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</si>
</sst>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3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5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Border="1"/>
    <xf numFmtId="0" fontId="0" fillId="0" borderId="1" xfId="0" applyBorder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0" fillId="0" borderId="0" xfId="0" applyFo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Protection="1">
      <protection locked="0" hidden="1"/>
    </xf>
    <xf numFmtId="0" fontId="0" fillId="0" borderId="0" xfId="0" applyBorder="1" applyProtection="1">
      <protection locked="0" hidden="1"/>
    </xf>
    <xf numFmtId="0" fontId="0" fillId="0" borderId="0" xfId="0" applyFont="1" applyAlignment="1">
      <alignment wrapText="1"/>
    </xf>
    <xf numFmtId="0" fontId="0" fillId="0" borderId="0" xfId="0" applyFont="1" applyAlignment="1">
      <alignment shrinkToFit="1"/>
    </xf>
    <xf numFmtId="0" fontId="5" fillId="0" borderId="0" xfId="0" applyFont="1"/>
    <xf numFmtId="2" fontId="5" fillId="0" borderId="0" xfId="0" applyNumberFormat="1" applyFont="1"/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shrinkToFit="1"/>
    </xf>
    <xf numFmtId="0" fontId="0" fillId="0" borderId="0" xfId="0" applyFill="1" applyBorder="1"/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Font="1" applyBorder="1" applyAlignment="1">
      <alignment wrapText="1"/>
    </xf>
    <xf numFmtId="0" fontId="6" fillId="0" borderId="4" xfId="0" applyFont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right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/>
    <xf numFmtId="4" fontId="0" fillId="2" borderId="1" xfId="0" applyNumberFormat="1" applyFill="1" applyBorder="1"/>
    <xf numFmtId="4" fontId="1" fillId="0" borderId="0" xfId="0" applyNumberFormat="1" applyFont="1"/>
    <xf numFmtId="4" fontId="0" fillId="0" borderId="0" xfId="0" applyNumberFormat="1" applyAlignment="1">
      <alignment horizontal="left" indent="1"/>
    </xf>
    <xf numFmtId="4" fontId="1" fillId="0" borderId="0" xfId="0" applyNumberFormat="1" applyFont="1" applyAlignment="1">
      <alignment horizontal="left" indent="1"/>
    </xf>
    <xf numFmtId="4" fontId="1" fillId="0" borderId="2" xfId="0" applyNumberFormat="1" applyFont="1" applyBorder="1"/>
    <xf numFmtId="4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left" indent="1"/>
    </xf>
    <xf numFmtId="4" fontId="0" fillId="0" borderId="0" xfId="0" applyNumberFormat="1" applyBorder="1"/>
    <xf numFmtId="4" fontId="5" fillId="0" borderId="0" xfId="0" applyNumberFormat="1" applyFont="1"/>
    <xf numFmtId="4" fontId="5" fillId="0" borderId="0" xfId="0" applyNumberFormat="1" applyFont="1" applyAlignment="1">
      <alignment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shrinkToFit="1"/>
    </xf>
    <xf numFmtId="4" fontId="0" fillId="0" borderId="0" xfId="0" applyNumberFormat="1" applyFont="1" applyAlignment="1">
      <alignment wrapText="1"/>
    </xf>
    <xf numFmtId="4" fontId="0" fillId="0" borderId="2" xfId="0" applyNumberFormat="1" applyBorder="1" applyProtection="1">
      <protection locked="0" hidden="1"/>
    </xf>
    <xf numFmtId="4" fontId="0" fillId="0" borderId="0" xfId="0" applyNumberFormat="1" applyProtection="1">
      <protection locked="0" hidden="1"/>
    </xf>
    <xf numFmtId="4" fontId="1" fillId="0" borderId="0" xfId="0" applyNumberFormat="1" applyFont="1" applyProtection="1">
      <protection locked="0" hidden="1"/>
    </xf>
    <xf numFmtId="4" fontId="0" fillId="0" borderId="0" xfId="0" applyNumberFormat="1" applyBorder="1" applyProtection="1">
      <protection locked="0" hidden="1"/>
    </xf>
    <xf numFmtId="4" fontId="0" fillId="0" borderId="1" xfId="0" applyNumberFormat="1" applyBorder="1" applyProtection="1">
      <protection locked="0" hidden="1"/>
    </xf>
    <xf numFmtId="4" fontId="0" fillId="0" borderId="2" xfId="0" applyNumberFormat="1" applyFont="1" applyBorder="1" applyProtection="1">
      <protection locked="0" hidden="1"/>
    </xf>
    <xf numFmtId="4" fontId="0" fillId="0" borderId="0" xfId="0" applyNumberFormat="1" applyFill="1" applyBorder="1"/>
    <xf numFmtId="4" fontId="0" fillId="0" borderId="2" xfId="0" applyNumberFormat="1" applyBorder="1"/>
    <xf numFmtId="4" fontId="6" fillId="0" borderId="4" xfId="0" applyNumberFormat="1" applyFont="1" applyBorder="1" applyAlignment="1">
      <alignment horizontal="center" vertical="center" wrapText="1" shrinkToFit="1"/>
    </xf>
    <xf numFmtId="4" fontId="0" fillId="0" borderId="0" xfId="0" applyNumberFormat="1" applyAlignment="1">
      <alignment horizontal="center"/>
    </xf>
    <xf numFmtId="4" fontId="0" fillId="0" borderId="2" xfId="0" applyNumberFormat="1" applyFont="1" applyBorder="1" applyProtection="1">
      <protection hidden="1"/>
    </xf>
    <xf numFmtId="4" fontId="0" fillId="0" borderId="2" xfId="0" applyNumberFormat="1" applyBorder="1" applyProtection="1">
      <protection hidden="1"/>
    </xf>
    <xf numFmtId="4" fontId="0" fillId="2" borderId="1" xfId="0" applyNumberFormat="1" applyFont="1" applyFill="1" applyBorder="1" applyAlignment="1">
      <alignment horizontal="left"/>
    </xf>
    <xf numFmtId="4" fontId="1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 indent="1"/>
    </xf>
    <xf numFmtId="4" fontId="0" fillId="0" borderId="0" xfId="0" applyNumberFormat="1" applyFont="1" applyAlignment="1">
      <alignment horizontal="left"/>
    </xf>
    <xf numFmtId="4" fontId="0" fillId="0" borderId="2" xfId="0" applyNumberFormat="1" applyFont="1" applyBorder="1" applyAlignment="1">
      <alignment horizontal="left" indent="1"/>
    </xf>
    <xf numFmtId="4" fontId="0" fillId="0" borderId="0" xfId="0" applyNumberFormat="1" applyFont="1" applyBorder="1" applyAlignment="1">
      <alignment horizontal="left"/>
    </xf>
    <xf numFmtId="4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 wrapText="1"/>
    </xf>
    <xf numFmtId="4" fontId="6" fillId="0" borderId="4" xfId="0" applyNumberFormat="1" applyFont="1" applyBorder="1" applyAlignment="1">
      <alignment horizontal="left" wrapText="1" shrinkToFit="1"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 indent="1"/>
    </xf>
    <xf numFmtId="0" fontId="0" fillId="0" borderId="0" xfId="0" applyAlignment="1">
      <alignment horizontal="right" vertical="center" indent="1"/>
    </xf>
    <xf numFmtId="0" fontId="0" fillId="0" borderId="0" xfId="0" applyAlignment="1">
      <alignment horizontal="right" indent="1"/>
    </xf>
    <xf numFmtId="4" fontId="0" fillId="0" borderId="2" xfId="0" applyNumberFormat="1" applyBorder="1" applyAlignment="1">
      <alignment horizontal="right" indent="1"/>
    </xf>
    <xf numFmtId="4" fontId="5" fillId="0" borderId="0" xfId="0" applyNumberFormat="1" applyFont="1" applyAlignment="1">
      <alignment vertical="center" shrinkToFit="1"/>
    </xf>
    <xf numFmtId="4" fontId="5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shrinkToFit="1"/>
    </xf>
    <xf numFmtId="0" fontId="5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right" indent="1"/>
    </xf>
    <xf numFmtId="0" fontId="1" fillId="0" borderId="0" xfId="0" applyFont="1" applyAlignment="1">
      <alignment horizontal="right" indent="1"/>
    </xf>
    <xf numFmtId="4" fontId="1" fillId="0" borderId="0" xfId="0" applyNumberFormat="1" applyFont="1" applyAlignment="1">
      <alignment horizontal="right" indent="1"/>
    </xf>
    <xf numFmtId="4" fontId="0" fillId="0" borderId="0" xfId="0" applyNumberFormat="1" applyAlignment="1">
      <alignment horizontal="right"/>
    </xf>
    <xf numFmtId="4" fontId="0" fillId="0" borderId="1" xfId="0" applyNumberFormat="1" applyBorder="1" applyAlignment="1">
      <alignment horizontal="right" indent="1"/>
    </xf>
    <xf numFmtId="0" fontId="5" fillId="0" borderId="0" xfId="0" applyNumberFormat="1" applyFont="1" applyAlignment="1">
      <alignment horizontal="right" shrinkToFit="1"/>
    </xf>
    <xf numFmtId="0" fontId="5" fillId="0" borderId="0" xfId="0" applyNumberFormat="1" applyFont="1" applyAlignment="1">
      <alignment horizontal="right" wrapText="1"/>
    </xf>
    <xf numFmtId="0" fontId="0" fillId="0" borderId="0" xfId="0" applyNumberFormat="1" applyFont="1" applyAlignment="1">
      <alignment horizontal="right" wrapText="1"/>
    </xf>
    <xf numFmtId="0" fontId="0" fillId="0" borderId="0" xfId="0" applyBorder="1" applyAlignment="1">
      <alignment horizontal="right"/>
    </xf>
    <xf numFmtId="4" fontId="0" fillId="0" borderId="2" xfId="0" applyNumberFormat="1" applyBorder="1" applyAlignment="1" applyProtection="1">
      <alignment horizontal="right"/>
      <protection locked="0" hidden="1"/>
    </xf>
    <xf numFmtId="4" fontId="0" fillId="0" borderId="0" xfId="0" applyNumberFormat="1" applyAlignment="1" applyProtection="1">
      <alignment horizontal="right"/>
      <protection locked="0" hidden="1"/>
    </xf>
    <xf numFmtId="4" fontId="0" fillId="0" borderId="1" xfId="0" applyNumberFormat="1" applyBorder="1" applyAlignment="1" applyProtection="1">
      <alignment horizontal="right"/>
      <protection locked="0" hidden="1"/>
    </xf>
    <xf numFmtId="4" fontId="0" fillId="0" borderId="2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 applyProtection="1">
      <alignment horizontal="right"/>
      <protection locked="0" hidden="1"/>
    </xf>
    <xf numFmtId="4" fontId="0" fillId="0" borderId="2" xfId="0" applyNumberFormat="1" applyBorder="1" applyAlignment="1" applyProtection="1">
      <alignment horizontal="right"/>
      <protection hidden="1"/>
    </xf>
    <xf numFmtId="4" fontId="0" fillId="0" borderId="0" xfId="0" applyNumberFormat="1" applyBorder="1" applyAlignment="1" applyProtection="1">
      <alignment horizontal="right"/>
      <protection hidden="1"/>
    </xf>
    <xf numFmtId="4" fontId="0" fillId="0" borderId="1" xfId="0" applyNumberFormat="1" applyBorder="1" applyAlignment="1" applyProtection="1">
      <alignment horizontal="right"/>
      <protection hidden="1"/>
    </xf>
    <xf numFmtId="4" fontId="0" fillId="0" borderId="2" xfId="0" applyNumberFormat="1" applyFont="1" applyBorder="1" applyAlignment="1" applyProtection="1">
      <alignment horizontal="right"/>
      <protection locked="0" hidden="1"/>
    </xf>
    <xf numFmtId="4" fontId="0" fillId="0" borderId="0" xfId="0" applyNumberFormat="1" applyFont="1" applyAlignment="1" applyProtection="1">
      <alignment horizontal="right"/>
      <protection locked="0" hidden="1"/>
    </xf>
    <xf numFmtId="4" fontId="0" fillId="0" borderId="1" xfId="0" applyNumberFormat="1" applyFont="1" applyBorder="1" applyAlignment="1" applyProtection="1">
      <alignment horizontal="right"/>
      <protection locked="0" hidden="1"/>
    </xf>
    <xf numFmtId="2" fontId="0" fillId="0" borderId="2" xfId="0" applyNumberFormat="1" applyFont="1" applyBorder="1" applyAlignment="1" applyProtection="1">
      <alignment horizontal="right"/>
      <protection locked="0" hidden="1"/>
    </xf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 inden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4" xfId="0" applyFont="1" applyBorder="1" applyAlignment="1">
      <alignment horizontal="right" vertical="center" wrapText="1"/>
    </xf>
    <xf numFmtId="0" fontId="5" fillId="0" borderId="0" xfId="0" applyFont="1" applyAlignment="1">
      <alignment horizontal="right" shrinkToFit="1"/>
    </xf>
    <xf numFmtId="0" fontId="0" fillId="0" borderId="0" xfId="0" applyFont="1" applyAlignment="1">
      <alignment horizontal="right" wrapText="1"/>
    </xf>
    <xf numFmtId="4" fontId="0" fillId="0" borderId="0" xfId="0" applyNumberFormat="1" applyBorder="1" applyProtection="1">
      <protection hidden="1"/>
    </xf>
    <xf numFmtId="0" fontId="0" fillId="0" borderId="0" xfId="0" applyBorder="1" applyAlignment="1">
      <alignment horizontal="right" indent="1"/>
    </xf>
    <xf numFmtId="4" fontId="1" fillId="0" borderId="0" xfId="0" applyNumberFormat="1" applyFont="1" applyAlignment="1" applyProtection="1">
      <alignment horizontal="right"/>
      <protection locked="0" hidden="1"/>
    </xf>
    <xf numFmtId="4" fontId="1" fillId="0" borderId="0" xfId="0" applyNumberFormat="1" applyFont="1" applyAlignment="1">
      <alignment horizontal="right"/>
    </xf>
    <xf numFmtId="4" fontId="0" fillId="0" borderId="2" xfId="0" applyNumberFormat="1" applyFont="1" applyBorder="1" applyAlignment="1">
      <alignment horizontal="right" indent="1"/>
    </xf>
    <xf numFmtId="4" fontId="0" fillId="0" borderId="0" xfId="0" applyNumberFormat="1" applyFont="1" applyBorder="1" applyAlignment="1" applyProtection="1">
      <alignment horizontal="right"/>
      <protection locked="0" hidden="1"/>
    </xf>
    <xf numFmtId="4" fontId="0" fillId="0" borderId="2" xfId="0" applyNumberFormat="1" applyFont="1" applyBorder="1" applyAlignment="1" applyProtection="1">
      <alignment horizontal="right"/>
      <protection hidden="1"/>
    </xf>
    <xf numFmtId="0" fontId="0" fillId="0" borderId="1" xfId="0" applyBorder="1" applyAlignment="1">
      <alignment horizontal="right" indent="1"/>
    </xf>
    <xf numFmtId="4" fontId="0" fillId="0" borderId="0" xfId="0" applyNumberFormat="1" applyBorder="1" applyAlignment="1">
      <alignment horizontal="right" indent="1"/>
    </xf>
    <xf numFmtId="0" fontId="0" fillId="0" borderId="2" xfId="0" applyBorder="1" applyAlignment="1">
      <alignment horizontal="right"/>
    </xf>
    <xf numFmtId="4" fontId="0" fillId="0" borderId="0" xfId="0" applyNumberFormat="1" applyFont="1" applyAlignment="1">
      <alignment horizontal="right" wrapText="1"/>
    </xf>
    <xf numFmtId="4" fontId="2" fillId="0" borderId="0" xfId="29" applyNumberFormat="1"/>
    <xf numFmtId="0" fontId="0" fillId="2" borderId="0" xfId="0" applyFill="1"/>
    <xf numFmtId="0" fontId="0" fillId="2" borderId="0" xfId="0" applyFill="1" applyAlignment="1">
      <alignment horizontal="center"/>
    </xf>
    <xf numFmtId="4" fontId="0" fillId="2" borderId="0" xfId="0" applyNumberFormat="1" applyFill="1"/>
    <xf numFmtId="0" fontId="0" fillId="2" borderId="6" xfId="0" applyFill="1" applyBorder="1"/>
    <xf numFmtId="4" fontId="0" fillId="2" borderId="7" xfId="0" applyNumberFormat="1" applyFill="1" applyBorder="1" applyAlignment="1">
      <alignment shrinkToFit="1"/>
    </xf>
    <xf numFmtId="0" fontId="0" fillId="2" borderId="7" xfId="0" applyFill="1" applyBorder="1" applyAlignment="1">
      <alignment shrinkToFit="1"/>
    </xf>
    <xf numFmtId="4" fontId="1" fillId="0" borderId="0" xfId="0" applyNumberFormat="1" applyFont="1" applyBorder="1"/>
    <xf numFmtId="4" fontId="0" fillId="0" borderId="0" xfId="0" applyNumberFormat="1" applyFont="1" applyBorder="1" applyProtection="1">
      <protection locked="0" hidden="1"/>
    </xf>
    <xf numFmtId="0" fontId="0" fillId="0" borderId="0" xfId="0" applyFont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vertical="center"/>
    </xf>
    <xf numFmtId="4" fontId="0" fillId="2" borderId="2" xfId="0" applyNumberFormat="1" applyFill="1" applyBorder="1"/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4" fontId="0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right"/>
    </xf>
    <xf numFmtId="0" fontId="8" fillId="0" borderId="0" xfId="0" applyFont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right" indent="1"/>
    </xf>
    <xf numFmtId="4" fontId="0" fillId="0" borderId="4" xfId="0" applyNumberFormat="1" applyBorder="1" applyAlignment="1">
      <alignment horizontal="right" indent="1"/>
    </xf>
    <xf numFmtId="4" fontId="0" fillId="0" borderId="8" xfId="0" applyNumberFormat="1" applyBorder="1" applyAlignment="1">
      <alignment horizontal="right" indent="1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right" indent="1"/>
    </xf>
    <xf numFmtId="4" fontId="0" fillId="0" borderId="9" xfId="0" applyNumberFormat="1" applyBorder="1" applyAlignment="1">
      <alignment horizontal="right" indent="1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 applyProtection="1">
      <alignment horizontal="right"/>
      <protection hidden="1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right" indent="1"/>
    </xf>
    <xf numFmtId="4" fontId="0" fillId="0" borderId="5" xfId="0" applyNumberFormat="1" applyBorder="1" applyAlignment="1">
      <alignment horizontal="right" indent="1"/>
    </xf>
    <xf numFmtId="0" fontId="0" fillId="0" borderId="5" xfId="0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0" fillId="0" borderId="5" xfId="0" applyNumberFormat="1" applyBorder="1" applyAlignment="1" applyProtection="1">
      <alignment horizontal="right"/>
      <protection hidden="1"/>
    </xf>
    <xf numFmtId="0" fontId="0" fillId="0" borderId="9" xfId="0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0" fillId="0" borderId="9" xfId="0" applyNumberFormat="1" applyBorder="1" applyAlignment="1" applyProtection="1">
      <alignment horizontal="right"/>
      <protection hidden="1"/>
    </xf>
    <xf numFmtId="4" fontId="0" fillId="0" borderId="5" xfId="0" applyNumberFormat="1" applyBorder="1" applyAlignment="1" applyProtection="1">
      <alignment horizontal="right"/>
      <protection locked="0" hidden="1"/>
    </xf>
    <xf numFmtId="4" fontId="0" fillId="0" borderId="5" xfId="0" applyNumberFormat="1" applyBorder="1" applyProtection="1">
      <protection locked="0" hidden="1"/>
    </xf>
    <xf numFmtId="4" fontId="0" fillId="0" borderId="5" xfId="0" applyNumberFormat="1" applyBorder="1" applyProtection="1">
      <protection hidden="1"/>
    </xf>
    <xf numFmtId="4" fontId="0" fillId="0" borderId="5" xfId="0" applyNumberFormat="1" applyFont="1" applyBorder="1" applyAlignment="1">
      <alignment horizontal="right"/>
    </xf>
    <xf numFmtId="4" fontId="0" fillId="0" borderId="5" xfId="0" applyNumberFormat="1" applyFont="1" applyBorder="1" applyAlignment="1" applyProtection="1">
      <alignment horizontal="right"/>
      <protection locked="0" hidden="1"/>
    </xf>
    <xf numFmtId="4" fontId="0" fillId="0" borderId="5" xfId="0" applyNumberFormat="1" applyFont="1" applyBorder="1" applyAlignment="1">
      <alignment horizontal="center"/>
    </xf>
    <xf numFmtId="4" fontId="0" fillId="0" borderId="5" xfId="0" applyNumberFormat="1" applyFont="1" applyBorder="1" applyAlignment="1" applyProtection="1">
      <alignment horizontal="right"/>
      <protection hidden="1"/>
    </xf>
    <xf numFmtId="4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center"/>
    </xf>
    <xf numFmtId="0" fontId="0" fillId="0" borderId="5" xfId="0" applyBorder="1" applyAlignment="1">
      <alignment horizontal="left" vertical="center" indent="1"/>
    </xf>
    <xf numFmtId="0" fontId="0" fillId="0" borderId="5" xfId="0" applyBorder="1" applyAlignment="1">
      <alignment vertical="center"/>
    </xf>
    <xf numFmtId="4" fontId="0" fillId="0" borderId="5" xfId="0" applyNumberFormat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 indent="1"/>
    </xf>
    <xf numFmtId="4" fontId="0" fillId="0" borderId="5" xfId="0" applyNumberFormat="1" applyFont="1" applyBorder="1" applyAlignment="1">
      <alignment horizontal="left" indent="1"/>
    </xf>
    <xf numFmtId="4" fontId="0" fillId="0" borderId="5" xfId="0" applyNumberFormat="1" applyBorder="1" applyAlignment="1">
      <alignment horizontal="left" indent="1"/>
    </xf>
    <xf numFmtId="4" fontId="0" fillId="0" borderId="5" xfId="0" applyNumberFormat="1" applyBorder="1"/>
    <xf numFmtId="0" fontId="5" fillId="0" borderId="0" xfId="0" applyFont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9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" fontId="0" fillId="0" borderId="0" xfId="0" applyNumberFormat="1" applyAlignment="1">
      <alignment horizontal="right"/>
    </xf>
    <xf numFmtId="0" fontId="0" fillId="2" borderId="2" xfId="0" applyFill="1" applyBorder="1" applyAlignment="1">
      <alignment horizontal="center"/>
    </xf>
  </cellXfs>
  <cellStyles count="3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/>
    <cellStyle name="Normal" xfId="0" builtinId="0"/>
  </cellStyles>
  <dxfs count="18"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84667</xdr:colOff>
      <xdr:row>80</xdr:row>
      <xdr:rowOff>67734</xdr:rowOff>
    </xdr:from>
    <xdr:to>
      <xdr:col>7</xdr:col>
      <xdr:colOff>133350</xdr:colOff>
      <xdr:row>88</xdr:row>
      <xdr:rowOff>160867</xdr:rowOff>
    </xdr:to>
    <xdr:sp macro="" textlink="">
      <xdr:nvSpPr>
        <xdr:cNvPr id="3" name="TextBox 2"/>
        <xdr:cNvSpPr txBox="1"/>
      </xdr:nvSpPr>
      <xdr:spPr>
        <a:xfrm>
          <a:off x="84667" y="16860309"/>
          <a:ext cx="7630583" cy="1693333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*Estimates derived from Mississippi State University, Traditional Vegetable 2013 Planning Budgets; Why Cows Need Names, and</a:t>
          </a:r>
        </a:p>
        <a:p>
          <a:r>
            <a:rPr lang="en-US" sz="1050"/>
            <a:t>  More Secrets of Amish Farms, Randy James, Kent State University Press, 2013 and Internet search of various machinery</a:t>
          </a:r>
          <a:r>
            <a:rPr lang="en-US" sz="1050" baseline="0"/>
            <a:t> </a:t>
          </a:r>
          <a:r>
            <a:rPr lang="en-US" sz="1050"/>
            <a:t>suppliers.</a:t>
          </a:r>
        </a:p>
        <a:p>
          <a:r>
            <a:rPr lang="en-US" sz="1050"/>
            <a:t>**Total $/Ac. = Purchase Price – Salvage Value/Useful Life/ Acres Used + Repair &amp; Maintenance.</a:t>
          </a:r>
        </a:p>
        <a:p>
          <a:endParaRPr lang="en-US" sz="1050"/>
        </a:p>
        <a:p>
          <a:r>
            <a:rPr lang="en-US" sz="1050"/>
            <a:t>Prepared and updated by: Randy James, PhD, Professor Emeritus, The Ohio State University; Karen RM McSwain, MS, Farm Services</a:t>
          </a:r>
          <a:r>
            <a:rPr lang="en-US" sz="1050" baseline="0"/>
            <a:t> </a:t>
          </a:r>
          <a:r>
            <a:rPr lang="en-US" sz="1050"/>
            <a:t>Director, Carolina Farm Stewardship Association; and farmers who attended the </a:t>
          </a:r>
          <a:r>
            <a:rPr lang="en-US" sz="1050" i="1"/>
            <a:t>Developing Enterprise Budget </a:t>
          </a:r>
          <a:r>
            <a:rPr lang="en-US" sz="1050"/>
            <a:t>workshop at CFSA’s Organic Commodities and Livestock Conference, 2015.	                         </a:t>
          </a:r>
        </a:p>
      </xdr:txBody>
    </xdr:sp>
    <xdr:clientData/>
  </xdr:twoCellAnchor>
  <xdr:twoCellAnchor>
    <xdr:from>
      <xdr:col>0</xdr:col>
      <xdr:colOff>50800</xdr:colOff>
      <xdr:row>46</xdr:row>
      <xdr:rowOff>67732</xdr:rowOff>
    </xdr:from>
    <xdr:to>
      <xdr:col>6</xdr:col>
      <xdr:colOff>804333</xdr:colOff>
      <xdr:row>67</xdr:row>
      <xdr:rowOff>177800</xdr:rowOff>
    </xdr:to>
    <xdr:sp macro="" textlink="">
      <xdr:nvSpPr>
        <xdr:cNvPr id="4" name="TextBox 3"/>
        <xdr:cNvSpPr txBox="1"/>
      </xdr:nvSpPr>
      <xdr:spPr>
        <a:xfrm>
          <a:off x="50800" y="9567332"/>
          <a:ext cx="7103533" cy="4199468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</a:t>
          </a:r>
          <a:r>
            <a:rPr lang="en-US" sz="1050"/>
            <a:t>.</a:t>
          </a:r>
          <a:r>
            <a:rPr lang="en-US" sz="1050" baseline="0"/>
            <a:t>   </a:t>
          </a:r>
          <a:r>
            <a:rPr lang="en-US" sz="1050"/>
            <a:t>Yield extrapolated from Mississippi State University Budgets 2013.  Price taken from Carolina Farm Stewardship</a:t>
          </a:r>
        </a:p>
        <a:p>
          <a:r>
            <a:rPr lang="en-US" sz="1050"/>
            <a:t>       Assoc. (CFSA) Organic Produce Marketing Survey, 2013.</a:t>
          </a:r>
        </a:p>
        <a:p>
          <a:r>
            <a:rPr lang="en-US" sz="1050"/>
            <a:t>2.</a:t>
          </a:r>
          <a:r>
            <a:rPr lang="en-US" sz="1050" baseline="0"/>
            <a:t>   </a:t>
          </a:r>
          <a:r>
            <a:rPr lang="en-US" sz="1050"/>
            <a:t>Variable costs are those costs that a farmer incurs because he/she decided to grow this specific crop.</a:t>
          </a:r>
        </a:p>
        <a:p>
          <a:r>
            <a:rPr lang="en-US" sz="1050"/>
            <a:t>3.</a:t>
          </a:r>
          <a:r>
            <a:rPr lang="en-US" sz="1050" baseline="0"/>
            <a:t>    </a:t>
          </a:r>
          <a:r>
            <a:rPr lang="en-US" sz="1050"/>
            <a:t>Average organic certification cost from USDA Farm Services Administration.</a:t>
          </a:r>
        </a:p>
        <a:p>
          <a:r>
            <a:rPr lang="en-US" sz="1050"/>
            <a:t>4.</a:t>
          </a:r>
          <a:r>
            <a:rPr lang="en-US" sz="1050" baseline="0"/>
            <a:t>    </a:t>
          </a:r>
          <a:r>
            <a:rPr lang="en-US" sz="1050"/>
            <a:t>Extrapolated from organic seedling prices found in Internet search, and Mississippi State University enterprise</a:t>
          </a:r>
        </a:p>
        <a:p>
          <a:r>
            <a:rPr lang="en-US" sz="1050"/>
            <a:t>       budgets.</a:t>
          </a:r>
        </a:p>
        <a:p>
          <a:r>
            <a:rPr lang="en-US" sz="1050"/>
            <a:t>5.</a:t>
          </a:r>
          <a:r>
            <a:rPr lang="en-US" sz="1050" baseline="0"/>
            <a:t>    </a:t>
          </a:r>
          <a:r>
            <a:rPr lang="en-US" sz="1050"/>
            <a:t>Average price of 1 ton of compost, chicken litter, or manure found in Internet search.</a:t>
          </a:r>
        </a:p>
        <a:p>
          <a:r>
            <a:rPr lang="en-US" sz="1050"/>
            <a:t>6.</a:t>
          </a:r>
          <a:r>
            <a:rPr lang="en-US" sz="1050" baseline="0"/>
            <a:t>    </a:t>
          </a:r>
          <a:r>
            <a:rPr lang="en-US" sz="1050"/>
            <a:t>Average of various cover crop seed and planting cost. Estimated from farmer interviews, and Mississippi State</a:t>
          </a:r>
        </a:p>
        <a:p>
          <a:r>
            <a:rPr lang="en-US" sz="1050"/>
            <a:t>       University enterprise budgets, 2013.</a:t>
          </a:r>
        </a:p>
        <a:p>
          <a:r>
            <a:rPr lang="en-US" sz="1050"/>
            <a:t>7.</a:t>
          </a:r>
          <a:r>
            <a:rPr lang="en-US" sz="1050" baseline="0"/>
            <a:t>    </a:t>
          </a:r>
          <a:r>
            <a:rPr lang="en-US" sz="1050"/>
            <a:t>Equals 1 ton of lime per acre every 3 years. Price from Internet search.</a:t>
          </a:r>
        </a:p>
        <a:p>
          <a:r>
            <a:rPr lang="en-US" sz="1050"/>
            <a:t>8.</a:t>
          </a:r>
          <a:r>
            <a:rPr lang="en-US" sz="1050" baseline="0"/>
            <a:t>    </a:t>
          </a:r>
          <a:r>
            <a:rPr lang="en-US" sz="1050"/>
            <a:t>Used only when mechanical and physical control methods are ineffective. Application rates and weighted average</a:t>
          </a:r>
        </a:p>
        <a:p>
          <a:r>
            <a:rPr lang="en-US" sz="1050"/>
            <a:t>       price for Dispel DF, Pyogenic &amp; Trilogy taken from 2013 CFSA pest control worksheets.</a:t>
          </a:r>
        </a:p>
        <a:p>
          <a:r>
            <a:rPr lang="en-US" sz="1050"/>
            <a:t>9.</a:t>
          </a:r>
          <a:r>
            <a:rPr lang="en-US" sz="1050" baseline="0"/>
            <a:t>    </a:t>
          </a:r>
          <a:r>
            <a:rPr lang="en-US" sz="1050"/>
            <a:t>Mississippi State University, Traditional Vegetables 2013 Planning Budgets, and farmer reviews.</a:t>
          </a:r>
        </a:p>
        <a:p>
          <a:r>
            <a:rPr lang="en-US" sz="1050"/>
            <a:t>10. </a:t>
          </a:r>
          <a:r>
            <a:rPr lang="en-US" sz="1050" baseline="0"/>
            <a:t> </a:t>
          </a:r>
          <a:r>
            <a:rPr lang="en-US" sz="1050"/>
            <a:t>Cost estimate from Internet search of various suppliers.</a:t>
          </a:r>
        </a:p>
        <a:p>
          <a:r>
            <a:rPr lang="en-US" sz="1050"/>
            <a:t>11.</a:t>
          </a:r>
          <a:r>
            <a:rPr lang="en-US" sz="1050" baseline="0"/>
            <a:t>  </a:t>
          </a:r>
          <a:r>
            <a:rPr lang="en-US" sz="1050"/>
            <a:t>Labor estimates vary widely.  This estimate is extrapolated from enterprise budgets developed by University of </a:t>
          </a:r>
        </a:p>
        <a:p>
          <a:r>
            <a:rPr lang="en-US" sz="1050"/>
            <a:t>        Georgia 2009 and Mississippi State University 2013.</a:t>
          </a:r>
        </a:p>
        <a:p>
          <a:r>
            <a:rPr lang="en-US" sz="1050"/>
            <a:t>12.</a:t>
          </a:r>
          <a:r>
            <a:rPr lang="en-US" sz="1050" baseline="0"/>
            <a:t>  </a:t>
          </a:r>
          <a:r>
            <a:rPr lang="en-US" sz="1050"/>
            <a:t>Irrigation supplies include 1.5 rolls of drip tape and 6 acre inches of rural water cost. Derived from the Mississippi</a:t>
          </a:r>
        </a:p>
        <a:p>
          <a:r>
            <a:rPr lang="en-US" sz="1050"/>
            <a:t>        State University 2013 enterprise budgets.</a:t>
          </a:r>
        </a:p>
        <a:p>
          <a:r>
            <a:rPr lang="en-US" sz="1050"/>
            <a:t>13.</a:t>
          </a:r>
          <a:r>
            <a:rPr lang="en-US" sz="1050" baseline="0"/>
            <a:t>  </a:t>
          </a:r>
          <a:r>
            <a:rPr lang="en-US" sz="1050"/>
            <a:t>Price from Internet search.</a:t>
          </a:r>
        </a:p>
        <a:p>
          <a:r>
            <a:rPr lang="en-US" sz="1050"/>
            <a:t>14.</a:t>
          </a:r>
          <a:r>
            <a:rPr lang="en-US" sz="1050" baseline="0"/>
            <a:t>  </a:t>
          </a:r>
          <a:r>
            <a:rPr lang="en-US" sz="1050"/>
            <a:t>Purposely left blank for other unspecified farm costs.</a:t>
          </a:r>
        </a:p>
        <a:p>
          <a:r>
            <a:rPr lang="en-US" sz="1050"/>
            <a:t>15.</a:t>
          </a:r>
          <a:r>
            <a:rPr lang="en-US" sz="1050" baseline="0"/>
            <a:t> </a:t>
          </a:r>
          <a:r>
            <a:rPr lang="en-US" sz="1050"/>
            <a:t> Fixed costs are costs that a farmer incurs whether or not a crop is grown.</a:t>
          </a:r>
        </a:p>
        <a:p>
          <a:r>
            <a:rPr lang="en-US" sz="1050"/>
            <a:t>16.</a:t>
          </a:r>
          <a:r>
            <a:rPr lang="en-US" sz="1050" baseline="0"/>
            <a:t>  </a:t>
          </a:r>
          <a:r>
            <a:rPr lang="en-US" sz="1050"/>
            <a:t>See table below.</a:t>
          </a:r>
        </a:p>
        <a:p>
          <a:r>
            <a:rPr lang="en-US" sz="1050"/>
            <a:t>17.</a:t>
          </a:r>
          <a:r>
            <a:rPr lang="en-US" sz="1050" baseline="0"/>
            <a:t>  </a:t>
          </a:r>
          <a:r>
            <a:rPr lang="en-US" sz="1050"/>
            <a:t>Annual fixed cost for irrigation setup.</a:t>
          </a:r>
        </a:p>
        <a:p>
          <a:r>
            <a:rPr lang="en-US" sz="1050"/>
            <a:t>18.</a:t>
          </a:r>
          <a:r>
            <a:rPr lang="en-US" sz="1050" baseline="0"/>
            <a:t>  </a:t>
          </a:r>
          <a:r>
            <a:rPr lang="en-US" sz="1050"/>
            <a:t>Average of farm rental values for North and South Carolina. Estimated from USDA National Agricultural Statistics Service 2010  </a:t>
          </a:r>
        </a:p>
        <a:p>
          <a:r>
            <a:rPr lang="en-US" sz="1050"/>
            <a:t>        published cropland rents.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33867</xdr:colOff>
      <xdr:row>83</xdr:row>
      <xdr:rowOff>42334</xdr:rowOff>
    </xdr:from>
    <xdr:to>
      <xdr:col>7</xdr:col>
      <xdr:colOff>95250</xdr:colOff>
      <xdr:row>92</xdr:row>
      <xdr:rowOff>169334</xdr:rowOff>
    </xdr:to>
    <xdr:sp macro="" textlink="">
      <xdr:nvSpPr>
        <xdr:cNvPr id="3" name="TextBox 2"/>
        <xdr:cNvSpPr txBox="1"/>
      </xdr:nvSpPr>
      <xdr:spPr>
        <a:xfrm>
          <a:off x="33867" y="17273059"/>
          <a:ext cx="8224308" cy="19272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*Estimates derived from Mississippi State University, Traditional Vegetable 2013 Planning Budgets; Why Cows Need Names, and More</a:t>
          </a:r>
        </a:p>
        <a:p>
          <a:r>
            <a:rPr lang="en-US" sz="1100"/>
            <a:t>  Secrets of Amish Farms, Randy James, Kent State University Press, 2013 and internet search of various machinery suppliers.</a:t>
          </a:r>
        </a:p>
        <a:p>
          <a:r>
            <a:rPr lang="en-US" sz="1100"/>
            <a:t>**Total $/Ac. = Purchase Price – Salvage Value/Useful Life/ Acres Used + Repair &amp; Maintenance.</a:t>
          </a:r>
        </a:p>
        <a:p>
          <a:endParaRPr lang="en-US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Prepared and updated by: Randy James, PhD, Professor Emeritus, The Ohio State University; Karen RM McSwain, MS, Farm Services Director, Carolina Farm Stewardship Association; and farmers who attended the 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Developing Enterprise Budget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workshop at CFSA’s Organic Commodities and Livestock Conference, 2015.</a:t>
          </a:r>
          <a:endParaRPr lang="en-US" sz="1100">
            <a:effectLst/>
          </a:endParaRPr>
        </a:p>
      </xdr:txBody>
    </xdr:sp>
    <xdr:clientData/>
  </xdr:twoCellAnchor>
  <xdr:twoCellAnchor>
    <xdr:from>
      <xdr:col>0</xdr:col>
      <xdr:colOff>25400</xdr:colOff>
      <xdr:row>49</xdr:row>
      <xdr:rowOff>50799</xdr:rowOff>
    </xdr:from>
    <xdr:to>
      <xdr:col>6</xdr:col>
      <xdr:colOff>781050</xdr:colOff>
      <xdr:row>71</xdr:row>
      <xdr:rowOff>9524</xdr:rowOff>
    </xdr:to>
    <xdr:sp macro="" textlink="">
      <xdr:nvSpPr>
        <xdr:cNvPr id="4" name="TextBox 3"/>
        <xdr:cNvSpPr txBox="1"/>
      </xdr:nvSpPr>
      <xdr:spPr>
        <a:xfrm>
          <a:off x="25400" y="10194924"/>
          <a:ext cx="8118475" cy="432117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</a:t>
          </a:r>
          <a:r>
            <a:rPr lang="en-US" sz="1100" baseline="0"/>
            <a:t>   </a:t>
          </a:r>
          <a:r>
            <a:rPr lang="en-US" sz="1100"/>
            <a:t>Yield extrapolated from Mississippi State University Budgets 2013.  Price taken from Carolina Farm Stewardship Assoc.</a:t>
          </a:r>
        </a:p>
        <a:p>
          <a:r>
            <a:rPr lang="en-US" sz="1100"/>
            <a:t>      (CSFA) Organic Produce Marketing Survey, 2013.</a:t>
          </a:r>
        </a:p>
        <a:p>
          <a:r>
            <a:rPr lang="en-US" sz="1100"/>
            <a:t>2.</a:t>
          </a:r>
          <a:r>
            <a:rPr lang="en-US" sz="1100" baseline="0"/>
            <a:t>   </a:t>
          </a:r>
          <a:r>
            <a:rPr lang="en-US" sz="1100"/>
            <a:t>Variable costs are those costs that a farmer incurs because he/she decided to grow this specific crop.</a:t>
          </a:r>
        </a:p>
        <a:p>
          <a:r>
            <a:rPr lang="en-US" sz="1100"/>
            <a:t>3.</a:t>
          </a:r>
          <a:r>
            <a:rPr lang="en-US" sz="1100" baseline="0"/>
            <a:t>   </a:t>
          </a:r>
          <a:r>
            <a:rPr lang="en-US" sz="1100"/>
            <a:t>Average organic certification cost from USDA Farm Services Administration.</a:t>
          </a:r>
        </a:p>
        <a:p>
          <a:r>
            <a:rPr lang="en-US" sz="1100"/>
            <a:t>4.</a:t>
          </a:r>
          <a:r>
            <a:rPr lang="en-US" sz="1100" baseline="0"/>
            <a:t>   </a:t>
          </a:r>
          <a:r>
            <a:rPr lang="en-US" sz="1100"/>
            <a:t>Extrapolated from organic seedling prices found in Internet search, and enterprise budgets developed by Mississippi</a:t>
          </a:r>
        </a:p>
        <a:p>
          <a:r>
            <a:rPr lang="en-US" sz="1100"/>
            <a:t>      State University and Clemson Extension.</a:t>
          </a:r>
        </a:p>
        <a:p>
          <a:r>
            <a:rPr lang="en-US" sz="1100"/>
            <a:t>5.</a:t>
          </a:r>
          <a:r>
            <a:rPr lang="en-US" sz="1100" baseline="0"/>
            <a:t>   </a:t>
          </a:r>
          <a:r>
            <a:rPr lang="en-US" sz="1100"/>
            <a:t>Average price of 1 ton of compost, chicken litter, or manure found in Internet search.</a:t>
          </a:r>
        </a:p>
        <a:p>
          <a:r>
            <a:rPr lang="en-US" sz="1100"/>
            <a:t>6.</a:t>
          </a:r>
          <a:r>
            <a:rPr lang="en-US" sz="1100" baseline="0"/>
            <a:t>   </a:t>
          </a:r>
          <a:r>
            <a:rPr lang="en-US" sz="1100"/>
            <a:t>Average of various cover crop seed and planting cost. Estimated from farmer interviews, and Mississippi State</a:t>
          </a:r>
        </a:p>
        <a:p>
          <a:r>
            <a:rPr lang="en-US" sz="1100"/>
            <a:t>      University enterprise budgets, 2013.</a:t>
          </a:r>
        </a:p>
        <a:p>
          <a:r>
            <a:rPr lang="en-US" sz="1100"/>
            <a:t>7.</a:t>
          </a:r>
          <a:r>
            <a:rPr lang="en-US" sz="1100" baseline="0"/>
            <a:t>   </a:t>
          </a:r>
          <a:r>
            <a:rPr lang="en-US" sz="1100"/>
            <a:t>Equals 1 ton of lime per acre every 3 years. Price from Internet search.</a:t>
          </a:r>
        </a:p>
        <a:p>
          <a:r>
            <a:rPr lang="en-US" sz="1100"/>
            <a:t>8.</a:t>
          </a:r>
          <a:r>
            <a:rPr lang="en-US" sz="1100" baseline="0"/>
            <a:t>   </a:t>
          </a:r>
          <a:r>
            <a:rPr lang="en-US" sz="1100"/>
            <a:t>Used only when mechanical and physical control methods are ineffective. Application rates and weighted average</a:t>
          </a:r>
        </a:p>
        <a:p>
          <a:r>
            <a:rPr lang="en-US" sz="1100"/>
            <a:t>      price for PyGanic, Sonata &amp; Cueve (copper) taken from 2013 CFSA pest control worksheet.</a:t>
          </a:r>
        </a:p>
        <a:p>
          <a:r>
            <a:rPr lang="en-US" sz="1100"/>
            <a:t>9.</a:t>
          </a:r>
          <a:r>
            <a:rPr lang="en-US" sz="1100" baseline="0"/>
            <a:t>   </a:t>
          </a:r>
          <a:r>
            <a:rPr lang="en-US" sz="1100"/>
            <a:t>Mississippi State University, Traditional Vegetables 2013 Planning Budgets, and farmer reviews.</a:t>
          </a:r>
        </a:p>
        <a:p>
          <a:r>
            <a:rPr lang="en-US" sz="1100"/>
            <a:t>10.</a:t>
          </a:r>
          <a:r>
            <a:rPr lang="en-US" sz="1100" baseline="0"/>
            <a:t> </a:t>
          </a:r>
          <a:r>
            <a:rPr lang="en-US" sz="1100"/>
            <a:t>Cost estimate from Internet search of various suppliers.</a:t>
          </a:r>
        </a:p>
        <a:p>
          <a:r>
            <a:rPr lang="en-US" sz="1100"/>
            <a:t>11.</a:t>
          </a:r>
          <a:r>
            <a:rPr lang="en-US" sz="1100" baseline="0"/>
            <a:t> </a:t>
          </a:r>
          <a:r>
            <a:rPr lang="en-US" sz="1100"/>
            <a:t>Labor estimates vary widely.  This estimate is extrapolated from enterprise budgets developed by University of</a:t>
          </a:r>
        </a:p>
        <a:p>
          <a:r>
            <a:rPr lang="en-US" sz="1100"/>
            <a:t>      Georgia 2009 and Mississippi State University 2013.</a:t>
          </a:r>
        </a:p>
        <a:p>
          <a:r>
            <a:rPr lang="en-US" sz="1100"/>
            <a:t>12.</a:t>
          </a:r>
          <a:r>
            <a:rPr lang="en-US" sz="1100" baseline="0"/>
            <a:t> </a:t>
          </a:r>
          <a:r>
            <a:rPr lang="en-US" sz="1100"/>
            <a:t>Irrigation supplies include 1.5 rolls of drip tape and 6 acre inches of rural water cost. Derived from the Mississippi </a:t>
          </a:r>
        </a:p>
        <a:p>
          <a:r>
            <a:rPr lang="en-US" sz="1100"/>
            <a:t>      State University 2013 enterprise budgets.</a:t>
          </a:r>
        </a:p>
        <a:p>
          <a:r>
            <a:rPr lang="en-US" sz="1100"/>
            <a:t>13.</a:t>
          </a:r>
          <a:r>
            <a:rPr lang="en-US" sz="1100" baseline="0"/>
            <a:t> </a:t>
          </a:r>
          <a:r>
            <a:rPr lang="en-US" sz="1100"/>
            <a:t>Price from Internet search.</a:t>
          </a:r>
        </a:p>
        <a:p>
          <a:r>
            <a:rPr lang="en-US" sz="1100"/>
            <a:t>14.</a:t>
          </a:r>
          <a:r>
            <a:rPr lang="en-US" sz="1100" baseline="0"/>
            <a:t> </a:t>
          </a:r>
          <a:r>
            <a:rPr lang="en-US" sz="1100"/>
            <a:t>Purposely left blank for other unspecified farm costs.</a:t>
          </a:r>
        </a:p>
        <a:p>
          <a:r>
            <a:rPr lang="en-US" sz="1100"/>
            <a:t>15.</a:t>
          </a:r>
          <a:r>
            <a:rPr lang="en-US" sz="1100" baseline="0"/>
            <a:t> </a:t>
          </a:r>
          <a:r>
            <a:rPr lang="en-US" sz="1100"/>
            <a:t>Fixed costs are costs that a farmer incurs whether or not a crop is grown.</a:t>
          </a:r>
        </a:p>
        <a:p>
          <a:r>
            <a:rPr lang="en-US" sz="1100"/>
            <a:t>16.</a:t>
          </a:r>
          <a:r>
            <a:rPr lang="en-US" sz="1100" baseline="0"/>
            <a:t> </a:t>
          </a:r>
          <a:r>
            <a:rPr lang="en-US" sz="1100"/>
            <a:t>See table below.</a:t>
          </a:r>
        </a:p>
        <a:p>
          <a:r>
            <a:rPr lang="en-US" sz="1100"/>
            <a:t>17.</a:t>
          </a:r>
          <a:r>
            <a:rPr lang="en-US" sz="1100" baseline="0"/>
            <a:t> </a:t>
          </a:r>
          <a:r>
            <a:rPr lang="en-US" sz="1100"/>
            <a:t>Annual fixed cost for irrigation setup.</a:t>
          </a:r>
        </a:p>
        <a:p>
          <a:r>
            <a:rPr lang="en-US" sz="1100"/>
            <a:t>18.</a:t>
          </a:r>
          <a:r>
            <a:rPr lang="en-US" sz="1100" baseline="0"/>
            <a:t> </a:t>
          </a:r>
          <a:r>
            <a:rPr lang="en-US" sz="1100"/>
            <a:t>Average of farm rental values for North and South Carolina. Estimated from USDA National Agricultural Statistics</a:t>
          </a:r>
        </a:p>
        <a:p>
          <a:r>
            <a:rPr lang="en-US" sz="1100"/>
            <a:t>      Service 2010 published cropland rents.</a:t>
          </a:r>
        </a:p>
        <a:p>
          <a:endParaRPr lang="en-US" sz="1100"/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84667</xdr:colOff>
      <xdr:row>80</xdr:row>
      <xdr:rowOff>67734</xdr:rowOff>
    </xdr:from>
    <xdr:to>
      <xdr:col>6</xdr:col>
      <xdr:colOff>753533</xdr:colOff>
      <xdr:row>88</xdr:row>
      <xdr:rowOff>160867</xdr:rowOff>
    </xdr:to>
    <xdr:sp macro="" textlink="">
      <xdr:nvSpPr>
        <xdr:cNvPr id="3" name="TextBox 2"/>
        <xdr:cNvSpPr txBox="1"/>
      </xdr:nvSpPr>
      <xdr:spPr>
        <a:xfrm>
          <a:off x="84667" y="15333134"/>
          <a:ext cx="6726766" cy="1617133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*Estimates derived from Mississippi State University, Traditional Vegetable 2013 Planning Budgets; Why Cows Need Names, and </a:t>
          </a:r>
        </a:p>
        <a:p>
          <a:r>
            <a:rPr lang="en-US" sz="1050"/>
            <a:t>  More Secrets of Amish Farms, Randy James, Kent State University Press, 2013 and Internet search of various machinery suppliers.</a:t>
          </a:r>
        </a:p>
        <a:p>
          <a:r>
            <a:rPr lang="en-US" sz="1050"/>
            <a:t>**Total $/Ac. = Purchase Price – Salvage Value/Useful Life/ Acres Used + Repair &amp; Maintenance.</a:t>
          </a:r>
        </a:p>
        <a:p>
          <a:endParaRPr lang="en-US" sz="1050"/>
        </a:p>
        <a:p>
          <a:endParaRPr lang="en-US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Prepared and updated by: Randy James, PhD, Professor Emeritus, The Ohio State University; Karen RM McSwain, MS, Farm Services Director, Carolina Farm Stewardship Association; and farmers who attended the </a:t>
          </a:r>
          <a:r>
            <a:rPr lang="en-US" sz="105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Developing Enterprise Budget </a:t>
          </a:r>
          <a:r>
            <a:rPr 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workshop at CFSA’s Organic Commodities and Livestock Conference, 2015.</a:t>
          </a:r>
          <a:endParaRPr lang="en-US" sz="1050"/>
        </a:p>
      </xdr:txBody>
    </xdr:sp>
    <xdr:clientData/>
  </xdr:twoCellAnchor>
  <xdr:twoCellAnchor>
    <xdr:from>
      <xdr:col>0</xdr:col>
      <xdr:colOff>50800</xdr:colOff>
      <xdr:row>46</xdr:row>
      <xdr:rowOff>67732</xdr:rowOff>
    </xdr:from>
    <xdr:to>
      <xdr:col>6</xdr:col>
      <xdr:colOff>787400</xdr:colOff>
      <xdr:row>67</xdr:row>
      <xdr:rowOff>160866</xdr:rowOff>
    </xdr:to>
    <xdr:sp macro="" textlink="">
      <xdr:nvSpPr>
        <xdr:cNvPr id="4" name="TextBox 3"/>
        <xdr:cNvSpPr txBox="1"/>
      </xdr:nvSpPr>
      <xdr:spPr>
        <a:xfrm>
          <a:off x="50800" y="9372599"/>
          <a:ext cx="6934200" cy="418253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  Yield is average of University of Georgia Budgets 2011.  Price taken from Carolina Farm Stewardship Assoc. (CFSA)</a:t>
          </a:r>
        </a:p>
        <a:p>
          <a:r>
            <a:rPr lang="en-US" sz="1100"/>
            <a:t>      Organic Produce Marketing Survey, 2013.</a:t>
          </a:r>
        </a:p>
        <a:p>
          <a:r>
            <a:rPr lang="en-US" sz="1100"/>
            <a:t>2.</a:t>
          </a:r>
          <a:r>
            <a:rPr lang="en-US" sz="1100" baseline="0"/>
            <a:t>   </a:t>
          </a:r>
          <a:r>
            <a:rPr lang="en-US" sz="1100"/>
            <a:t>Variable costs are those costs that a farmer incurs because he/she decided to grow this specific crop.</a:t>
          </a:r>
        </a:p>
        <a:p>
          <a:r>
            <a:rPr lang="en-US" sz="1100"/>
            <a:t>3.</a:t>
          </a:r>
          <a:r>
            <a:rPr lang="en-US" sz="1100" baseline="0"/>
            <a:t>   </a:t>
          </a:r>
          <a:r>
            <a:rPr lang="en-US" sz="1100"/>
            <a:t>Average organic certification cost from USDA Farm Services Administration.</a:t>
          </a:r>
        </a:p>
        <a:p>
          <a:r>
            <a:rPr lang="en-US" sz="1100"/>
            <a:t>4.</a:t>
          </a:r>
          <a:r>
            <a:rPr lang="en-US" sz="1100" baseline="0"/>
            <a:t>   </a:t>
          </a:r>
          <a:r>
            <a:rPr lang="en-US" sz="1100"/>
            <a:t>Average of organic seedling prices found in Internet search.</a:t>
          </a:r>
        </a:p>
        <a:p>
          <a:r>
            <a:rPr lang="en-US" sz="1100"/>
            <a:t>5.</a:t>
          </a:r>
          <a:r>
            <a:rPr lang="en-US" sz="1100" baseline="0"/>
            <a:t>   </a:t>
          </a:r>
          <a:r>
            <a:rPr lang="en-US" sz="1100"/>
            <a:t>Average price of 1 ton of compost, chicken litter, or manure found in Internet search.</a:t>
          </a:r>
        </a:p>
        <a:p>
          <a:r>
            <a:rPr lang="en-US" sz="1100"/>
            <a:t>6.</a:t>
          </a:r>
          <a:r>
            <a:rPr lang="en-US" sz="1100" baseline="0"/>
            <a:t>   </a:t>
          </a:r>
          <a:r>
            <a:rPr lang="en-US" sz="1100"/>
            <a:t>Average of various cover crop seed and planting cost. Estimated from farmer interviews, and Mississippi State</a:t>
          </a:r>
        </a:p>
        <a:p>
          <a:r>
            <a:rPr lang="en-US" sz="1100"/>
            <a:t>      University enterprise budgets, 2013.</a:t>
          </a:r>
        </a:p>
        <a:p>
          <a:r>
            <a:rPr lang="en-US" sz="1100"/>
            <a:t>7.</a:t>
          </a:r>
          <a:r>
            <a:rPr lang="en-US" sz="1100" baseline="0"/>
            <a:t>   </a:t>
          </a:r>
          <a:r>
            <a:rPr lang="en-US" sz="1100"/>
            <a:t>Equals 1 ton of lime per acre every 3 years. Price from Internet search.</a:t>
          </a:r>
        </a:p>
        <a:p>
          <a:r>
            <a:rPr lang="en-US" sz="1100"/>
            <a:t>8.</a:t>
          </a:r>
          <a:r>
            <a:rPr lang="en-US" sz="1100" baseline="0"/>
            <a:t>   </a:t>
          </a:r>
          <a:r>
            <a:rPr lang="en-US" sz="1100"/>
            <a:t>Used only when mechanical and physical control methods are ineffective. Application rates and weighted average</a:t>
          </a:r>
        </a:p>
        <a:p>
          <a:r>
            <a:rPr lang="en-US" sz="1100"/>
            <a:t>      price for Dipel DF, PyGanic &amp; Trilogy taken from 2013 CFAS pest control worksheets.</a:t>
          </a:r>
        </a:p>
        <a:p>
          <a:r>
            <a:rPr lang="en-US" sz="1100"/>
            <a:t>9.</a:t>
          </a:r>
          <a:r>
            <a:rPr lang="en-US" sz="1100" baseline="0"/>
            <a:t>   </a:t>
          </a:r>
          <a:r>
            <a:rPr lang="en-US" sz="1100"/>
            <a:t>Mississippi State University, Traditional Vegetables 2013 Planning Budgets, and farmer reviews.</a:t>
          </a:r>
        </a:p>
        <a:p>
          <a:r>
            <a:rPr lang="en-US" sz="1100"/>
            <a:t>10.</a:t>
          </a:r>
          <a:r>
            <a:rPr lang="en-US" sz="1100" baseline="0"/>
            <a:t> </a:t>
          </a:r>
          <a:r>
            <a:rPr lang="en-US" sz="1100"/>
            <a:t>Cost estimate from Internet search of various suppliers.</a:t>
          </a:r>
        </a:p>
        <a:p>
          <a:r>
            <a:rPr lang="en-US" sz="1100"/>
            <a:t>11.</a:t>
          </a:r>
          <a:r>
            <a:rPr lang="en-US" sz="1100" baseline="0"/>
            <a:t> </a:t>
          </a:r>
          <a:r>
            <a:rPr lang="en-US" sz="1100"/>
            <a:t>Labor estimates vary widely.  This estimate is extrapolated from enterprise budget developed by Clemson</a:t>
          </a:r>
        </a:p>
        <a:p>
          <a:r>
            <a:rPr lang="en-US" sz="1100"/>
            <a:t>       Extension, University of Georgia and Mississippi State University.</a:t>
          </a:r>
        </a:p>
        <a:p>
          <a:r>
            <a:rPr lang="en-US" sz="1100"/>
            <a:t>12.</a:t>
          </a:r>
          <a:r>
            <a:rPr lang="en-US" sz="1100" baseline="0"/>
            <a:t>  </a:t>
          </a:r>
          <a:r>
            <a:rPr lang="en-US" sz="1100"/>
            <a:t>Irrigation supplies include 1.5 rolls of drip tape and 6 acre inches of rural water cost. Derived from the Mississippi</a:t>
          </a:r>
        </a:p>
        <a:p>
          <a:r>
            <a:rPr lang="en-US" sz="1100"/>
            <a:t>       State University 2013 enterprise budgets.</a:t>
          </a:r>
        </a:p>
        <a:p>
          <a:r>
            <a:rPr lang="en-US" sz="1100"/>
            <a:t>13.</a:t>
          </a:r>
          <a:r>
            <a:rPr lang="en-US" sz="1100" baseline="0"/>
            <a:t>  Price from Internet search.</a:t>
          </a:r>
          <a:endParaRPr lang="en-US" sz="1100"/>
        </a:p>
        <a:p>
          <a:r>
            <a:rPr lang="en-US" sz="1100"/>
            <a:t>14.</a:t>
          </a:r>
          <a:r>
            <a:rPr lang="en-US" sz="1100" baseline="0"/>
            <a:t>  </a:t>
          </a:r>
          <a:r>
            <a:rPr lang="en-US" sz="1100"/>
            <a:t>Purposely left blank for other unspecified farm costs.</a:t>
          </a:r>
        </a:p>
        <a:p>
          <a:r>
            <a:rPr lang="en-US" sz="1100"/>
            <a:t>15.  Fixed costs are costs that a farmer incurs whether or not a crop is grown.</a:t>
          </a:r>
        </a:p>
        <a:p>
          <a:r>
            <a:rPr lang="en-US" sz="1100"/>
            <a:t>16.</a:t>
          </a:r>
          <a:r>
            <a:rPr lang="en-US" sz="1100" baseline="0"/>
            <a:t>  </a:t>
          </a:r>
          <a:r>
            <a:rPr lang="en-US" sz="1100"/>
            <a:t>See table below.</a:t>
          </a:r>
        </a:p>
        <a:p>
          <a:r>
            <a:rPr lang="en-US" sz="1100"/>
            <a:t>17.</a:t>
          </a:r>
          <a:r>
            <a:rPr lang="en-US" sz="1100" baseline="0"/>
            <a:t>  </a:t>
          </a:r>
          <a:r>
            <a:rPr lang="en-US" sz="1100"/>
            <a:t>Annual fixed cost for irrigation setup.</a:t>
          </a:r>
        </a:p>
        <a:p>
          <a:r>
            <a:rPr lang="en-US" sz="1100"/>
            <a:t>18.</a:t>
          </a:r>
          <a:r>
            <a:rPr lang="en-US" sz="1100" baseline="0"/>
            <a:t>  </a:t>
          </a:r>
          <a:r>
            <a:rPr lang="en-US" sz="1100"/>
            <a:t>Average of farm rental values for North and South Carolina. Estimated from USDA National Agricultural Statistics Service 2010 published cropland rents.</a:t>
          </a:r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8467</xdr:colOff>
      <xdr:row>80</xdr:row>
      <xdr:rowOff>67734</xdr:rowOff>
    </xdr:from>
    <xdr:to>
      <xdr:col>6</xdr:col>
      <xdr:colOff>804333</xdr:colOff>
      <xdr:row>88</xdr:row>
      <xdr:rowOff>160867</xdr:rowOff>
    </xdr:to>
    <xdr:sp macro="" textlink="">
      <xdr:nvSpPr>
        <xdr:cNvPr id="3" name="TextBox 2"/>
        <xdr:cNvSpPr txBox="1"/>
      </xdr:nvSpPr>
      <xdr:spPr>
        <a:xfrm>
          <a:off x="8467" y="15612534"/>
          <a:ext cx="7095066" cy="16510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*Estimates derived from Mississippi State University, Traditional Vegetable 2013 Planning Budgets; Why Cows Need Names, and </a:t>
          </a:r>
        </a:p>
        <a:p>
          <a:r>
            <a:rPr 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More Secrets of Amish Farms, Randy James, Kent State University Press, 2013 and Internet search of various machinery suppliers.</a:t>
          </a:r>
          <a:endParaRPr lang="en-US" sz="1050">
            <a:effectLst/>
          </a:endParaRPr>
        </a:p>
        <a:p>
          <a:r>
            <a:rPr 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**Total $/Ac. = Purchase Price – Salvage Value/Useful Life/ Acres Used + Repair &amp; Maintenance.</a:t>
          </a:r>
          <a:endParaRPr lang="en-US" sz="1050">
            <a:effectLst/>
          </a:endParaRPr>
        </a:p>
        <a:p>
          <a:endParaRPr lang="en-US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Prepared and updated by: Randy James, PhD, Professor Emeritus, The Ohio State University; Karen RM McSwain, MS, Farm Services Director, Carolina Farm Stewardship Association; and farmers who attended the </a:t>
          </a:r>
          <a:r>
            <a:rPr lang="en-US" sz="105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Developing Enterprise Budget </a:t>
          </a:r>
          <a:r>
            <a:rPr 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workshop at CFSA’s Organic Commodities and Livestock Conference, 2015.</a:t>
          </a:r>
          <a:endParaRPr lang="en-US" sz="1050">
            <a:effectLst/>
          </a:endParaRPr>
        </a:p>
      </xdr:txBody>
    </xdr:sp>
    <xdr:clientData/>
  </xdr:twoCellAnchor>
  <xdr:twoCellAnchor>
    <xdr:from>
      <xdr:col>0</xdr:col>
      <xdr:colOff>50800</xdr:colOff>
      <xdr:row>46</xdr:row>
      <xdr:rowOff>67733</xdr:rowOff>
    </xdr:from>
    <xdr:to>
      <xdr:col>6</xdr:col>
      <xdr:colOff>812800</xdr:colOff>
      <xdr:row>67</xdr:row>
      <xdr:rowOff>169333</xdr:rowOff>
    </xdr:to>
    <xdr:sp macro="" textlink="">
      <xdr:nvSpPr>
        <xdr:cNvPr id="5" name="TextBox 4"/>
        <xdr:cNvSpPr txBox="1"/>
      </xdr:nvSpPr>
      <xdr:spPr>
        <a:xfrm>
          <a:off x="50800" y="9372600"/>
          <a:ext cx="7061200" cy="41910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</a:t>
          </a:r>
          <a:r>
            <a:rPr lang="en-US" sz="1100" baseline="0"/>
            <a:t>   </a:t>
          </a:r>
          <a:r>
            <a:rPr lang="en-US" sz="1100"/>
            <a:t>Yield is average of University of Georgia Budgets 2011.  Price taken from Carolina Farm Stewardship Assoc. (CFSA)</a:t>
          </a:r>
        </a:p>
        <a:p>
          <a:r>
            <a:rPr lang="en-US" sz="1100"/>
            <a:t>    </a:t>
          </a:r>
          <a:r>
            <a:rPr lang="en-US" sz="1100" baseline="0"/>
            <a:t> </a:t>
          </a:r>
          <a:r>
            <a:rPr lang="en-US" sz="1100"/>
            <a:t> Organic Produce Marketing Survey, 2013.</a:t>
          </a:r>
        </a:p>
        <a:p>
          <a:r>
            <a:rPr lang="en-US" sz="1100"/>
            <a:t>2.</a:t>
          </a:r>
          <a:r>
            <a:rPr lang="en-US" sz="1100" baseline="0"/>
            <a:t>   </a:t>
          </a:r>
          <a:r>
            <a:rPr lang="en-US" sz="1100"/>
            <a:t>Variable costs are those costs that a farmer incurs because he/she decided to grow this specific crop.</a:t>
          </a:r>
        </a:p>
        <a:p>
          <a:r>
            <a:rPr lang="en-US" sz="1100"/>
            <a:t>3.</a:t>
          </a:r>
          <a:r>
            <a:rPr lang="en-US" sz="1100" baseline="0"/>
            <a:t>   </a:t>
          </a:r>
          <a:r>
            <a:rPr lang="en-US" sz="1100"/>
            <a:t>Average organic certification cost from USDA Farm Services Administration.</a:t>
          </a:r>
        </a:p>
        <a:p>
          <a:r>
            <a:rPr lang="en-US" sz="1100"/>
            <a:t>4.</a:t>
          </a:r>
          <a:r>
            <a:rPr lang="en-US" sz="1100" baseline="0"/>
            <a:t>   </a:t>
          </a:r>
          <a:r>
            <a:rPr lang="en-US" sz="1100"/>
            <a:t>Average of organic seed prices found in Internet search.</a:t>
          </a:r>
        </a:p>
        <a:p>
          <a:r>
            <a:rPr lang="en-US" sz="1100"/>
            <a:t>5.</a:t>
          </a:r>
          <a:r>
            <a:rPr lang="en-US" sz="1100" baseline="0"/>
            <a:t>   </a:t>
          </a:r>
          <a:r>
            <a:rPr lang="en-US" sz="1100"/>
            <a:t>Average price of 1 ton of compost, chicken litter, or manure found in Internet search.</a:t>
          </a:r>
        </a:p>
        <a:p>
          <a:r>
            <a:rPr lang="en-US" sz="1100"/>
            <a:t>6.</a:t>
          </a:r>
          <a:r>
            <a:rPr lang="en-US" sz="1100" baseline="0"/>
            <a:t>   </a:t>
          </a:r>
          <a:r>
            <a:rPr lang="en-US" sz="1100"/>
            <a:t>Average of various cover crop seed and planting cost. Estimated from farmer interviews, and Mississippi State </a:t>
          </a:r>
        </a:p>
        <a:p>
          <a:r>
            <a:rPr lang="en-US" sz="1100"/>
            <a:t>       University enterprise budgets, 2013.</a:t>
          </a:r>
        </a:p>
        <a:p>
          <a:r>
            <a:rPr lang="en-US" sz="1100"/>
            <a:t>7.</a:t>
          </a:r>
          <a:r>
            <a:rPr lang="en-US" sz="1100" baseline="0"/>
            <a:t>   </a:t>
          </a:r>
          <a:r>
            <a:rPr lang="en-US" sz="1100"/>
            <a:t>Equals 1 ton of lime per acre every 3 years. Price from Internet search.</a:t>
          </a:r>
        </a:p>
        <a:p>
          <a:r>
            <a:rPr lang="en-US" sz="1100"/>
            <a:t>8.</a:t>
          </a:r>
          <a:r>
            <a:rPr lang="en-US" sz="1100" baseline="0"/>
            <a:t>   </a:t>
          </a:r>
          <a:r>
            <a:rPr lang="en-US" sz="1100"/>
            <a:t>Used only when mechanical and physical control methods are ineffective. Application rates and weighted average</a:t>
          </a:r>
        </a:p>
        <a:p>
          <a:r>
            <a:rPr lang="en-US" sz="1100"/>
            <a:t>      price for PyGanic &amp; Sonata taken from 2013 CFSA pest control worksheets.</a:t>
          </a:r>
        </a:p>
        <a:p>
          <a:r>
            <a:rPr lang="en-US" sz="1100"/>
            <a:t>9.</a:t>
          </a:r>
          <a:r>
            <a:rPr lang="en-US" sz="1100" baseline="0"/>
            <a:t>   </a:t>
          </a:r>
          <a:r>
            <a:rPr lang="en-US" sz="1100"/>
            <a:t>Mississippi State University, Traditional Vegetables 2013 Planning Budgets, and farmer reviews.</a:t>
          </a:r>
        </a:p>
        <a:p>
          <a:r>
            <a:rPr lang="en-US" sz="1100"/>
            <a:t>10.</a:t>
          </a:r>
          <a:r>
            <a:rPr lang="en-US" sz="1100" baseline="0"/>
            <a:t>  </a:t>
          </a:r>
          <a:r>
            <a:rPr lang="en-US" sz="1100"/>
            <a:t>Cost estimate from Internet search of various suppliers.</a:t>
          </a:r>
        </a:p>
        <a:p>
          <a:r>
            <a:rPr lang="en-US" sz="1100"/>
            <a:t>11.</a:t>
          </a:r>
          <a:r>
            <a:rPr lang="en-US" sz="1100" baseline="0"/>
            <a:t>  </a:t>
          </a:r>
          <a:r>
            <a:rPr lang="en-US" sz="1100"/>
            <a:t>Labor estimates vary widely.  This estimate is extrapolated from enterprise budget developed by Clemson Extension,</a:t>
          </a:r>
        </a:p>
        <a:p>
          <a:r>
            <a:rPr lang="en-US" sz="1100"/>
            <a:t>        University of Georgia and Mississippi State University.</a:t>
          </a:r>
        </a:p>
        <a:p>
          <a:r>
            <a:rPr lang="en-US" sz="1100"/>
            <a:t>12. </a:t>
          </a:r>
          <a:r>
            <a:rPr lang="en-US" sz="1100" baseline="0"/>
            <a:t> </a:t>
          </a:r>
          <a:r>
            <a:rPr lang="en-US" sz="1100"/>
            <a:t>Irrigation supplies include 1.5 rolls of drip tape and 6 acre inches of rural water cost. Derived from the Mississippi</a:t>
          </a:r>
        </a:p>
        <a:p>
          <a:r>
            <a:rPr lang="en-US" sz="1100"/>
            <a:t>        State University 2013 enterprise budgets.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13.</a:t>
          </a:r>
          <a:r>
            <a:rPr lang="en-US" sz="1100" baseline="0"/>
            <a:t>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Price from Internet search.</a:t>
          </a:r>
          <a:endParaRPr lang="en-US" sz="1100"/>
        </a:p>
        <a:p>
          <a:r>
            <a:rPr lang="en-US" sz="1100"/>
            <a:t>14.</a:t>
          </a:r>
          <a:r>
            <a:rPr lang="en-US" sz="1100" baseline="0"/>
            <a:t>  </a:t>
          </a:r>
          <a:r>
            <a:rPr lang="en-US" sz="1100"/>
            <a:t>Purposely left blank for other unspecified farm costs.</a:t>
          </a:r>
        </a:p>
        <a:p>
          <a:r>
            <a:rPr lang="en-US" sz="1100"/>
            <a:t>15.</a:t>
          </a:r>
          <a:r>
            <a:rPr lang="en-US" sz="1100" baseline="0"/>
            <a:t>  </a:t>
          </a:r>
          <a:r>
            <a:rPr lang="en-US" sz="1100"/>
            <a:t>Fixed costs are costs that a farmer incurs whether or not a crop is grown.</a:t>
          </a:r>
        </a:p>
        <a:p>
          <a:r>
            <a:rPr lang="en-US" sz="1100"/>
            <a:t>16.</a:t>
          </a:r>
          <a:r>
            <a:rPr lang="en-US" sz="1100" baseline="0"/>
            <a:t>  </a:t>
          </a:r>
          <a:r>
            <a:rPr lang="en-US" sz="1100"/>
            <a:t>See table below.</a:t>
          </a:r>
        </a:p>
        <a:p>
          <a:r>
            <a:rPr lang="en-US" sz="1100"/>
            <a:t>17.</a:t>
          </a:r>
          <a:r>
            <a:rPr lang="en-US" sz="1100" baseline="0"/>
            <a:t>  </a:t>
          </a:r>
          <a:r>
            <a:rPr lang="en-US" sz="1100"/>
            <a:t>Annual fixed cost for irrigation setup.</a:t>
          </a:r>
        </a:p>
        <a:p>
          <a:r>
            <a:rPr lang="en-US" sz="1100"/>
            <a:t>18.</a:t>
          </a:r>
          <a:r>
            <a:rPr lang="en-US" sz="1100" baseline="0"/>
            <a:t>  </a:t>
          </a:r>
          <a:r>
            <a:rPr lang="en-US" sz="1100"/>
            <a:t>Average of farm rental values for North and South Carolina. Estimated from USDA National Agricultural Statistics</a:t>
          </a:r>
        </a:p>
        <a:p>
          <a:r>
            <a:rPr lang="en-US" sz="1100"/>
            <a:t>       Service 2010 published cropland rents.</a:t>
          </a: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84666</xdr:colOff>
      <xdr:row>79</xdr:row>
      <xdr:rowOff>67734</xdr:rowOff>
    </xdr:from>
    <xdr:to>
      <xdr:col>6</xdr:col>
      <xdr:colOff>745066</xdr:colOff>
      <xdr:row>87</xdr:row>
      <xdr:rowOff>160867</xdr:rowOff>
    </xdr:to>
    <xdr:sp macro="" textlink="">
      <xdr:nvSpPr>
        <xdr:cNvPr id="3" name="TextBox 2"/>
        <xdr:cNvSpPr txBox="1"/>
      </xdr:nvSpPr>
      <xdr:spPr>
        <a:xfrm>
          <a:off x="84666" y="15612534"/>
          <a:ext cx="6595533" cy="16510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*Estimates derived from Mississippi State University, Traditional Vegetable 2013 Planning Budgets; Why Cows Need Names, and </a:t>
          </a:r>
        </a:p>
        <a:p>
          <a:r>
            <a:rPr lang="en-US" sz="1050"/>
            <a:t>  More Secrets of Amish Farms, Randy James, Kent State University Press, 2013 and internet search of various machinery suppliers.</a:t>
          </a:r>
        </a:p>
        <a:p>
          <a:r>
            <a:rPr lang="en-US" sz="1050"/>
            <a:t>**Total $/Ac. = Purchase Price – Salvage Value/Useful Life/ Acres Used + Repair &amp; Maintenance.</a:t>
          </a:r>
        </a:p>
        <a:p>
          <a:endParaRPr lang="en-US" sz="105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Prepared and updated by: Randy James, PhD, Professor Emeritus, The Ohio State University; Karen RM McSwain, MS, Farm Services Director, Carolina Farm Stewardship Association; and farmers who attended the </a:t>
          </a:r>
          <a:r>
            <a:rPr lang="en-US" sz="105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Developing Enterprise Budget </a:t>
          </a:r>
          <a:r>
            <a:rPr 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workshop at CFSA’s Organic Commodities and Livestock Conference, 2015.</a:t>
          </a:r>
          <a:endParaRPr lang="en-US" sz="1050">
            <a:effectLst/>
          </a:endParaRPr>
        </a:p>
      </xdr:txBody>
    </xdr:sp>
    <xdr:clientData/>
  </xdr:twoCellAnchor>
  <xdr:twoCellAnchor>
    <xdr:from>
      <xdr:col>0</xdr:col>
      <xdr:colOff>59266</xdr:colOff>
      <xdr:row>46</xdr:row>
      <xdr:rowOff>118533</xdr:rowOff>
    </xdr:from>
    <xdr:to>
      <xdr:col>7</xdr:col>
      <xdr:colOff>8466</xdr:colOff>
      <xdr:row>67</xdr:row>
      <xdr:rowOff>152401</xdr:rowOff>
    </xdr:to>
    <xdr:sp macro="" textlink="">
      <xdr:nvSpPr>
        <xdr:cNvPr id="4" name="TextBox 3"/>
        <xdr:cNvSpPr txBox="1"/>
      </xdr:nvSpPr>
      <xdr:spPr>
        <a:xfrm>
          <a:off x="59266" y="9423400"/>
          <a:ext cx="6866467" cy="4123268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</a:t>
          </a:r>
          <a:r>
            <a:rPr lang="en-US" sz="1100" baseline="0"/>
            <a:t>  </a:t>
          </a:r>
          <a:r>
            <a:rPr lang="en-US" sz="1100"/>
            <a:t>Yield extrapolated from Clemson Extension Budget 2011, Mississippi State University Budgets 2013 and farmer</a:t>
          </a:r>
        </a:p>
        <a:p>
          <a:r>
            <a:rPr lang="en-US" sz="1100"/>
            <a:t>      interviews.  Price from, USDA Agricultural Marketing Service 2013.</a:t>
          </a:r>
        </a:p>
        <a:p>
          <a:r>
            <a:rPr lang="en-US" sz="1100"/>
            <a:t>2.</a:t>
          </a:r>
          <a:r>
            <a:rPr lang="en-US" sz="1100" baseline="0"/>
            <a:t>   </a:t>
          </a:r>
          <a:r>
            <a:rPr lang="en-US" sz="1100"/>
            <a:t>Variable costs are those costs that a farmer incurs because he/she decided to grow this specific crop.</a:t>
          </a:r>
        </a:p>
        <a:p>
          <a:r>
            <a:rPr lang="en-US" sz="1100"/>
            <a:t>3.</a:t>
          </a:r>
          <a:r>
            <a:rPr lang="en-US" sz="1100" baseline="0"/>
            <a:t>   </a:t>
          </a:r>
          <a:r>
            <a:rPr lang="en-US" sz="1100"/>
            <a:t>Average organic certification cost from USDA Farm Services Administration.</a:t>
          </a:r>
        </a:p>
        <a:p>
          <a:r>
            <a:rPr lang="en-US" sz="1100"/>
            <a:t>4.</a:t>
          </a:r>
          <a:r>
            <a:rPr lang="en-US" sz="1100" baseline="0"/>
            <a:t>   </a:t>
          </a:r>
          <a:r>
            <a:rPr lang="en-US" sz="1100"/>
            <a:t>Extrapolated from organic seed prices found in Internet search of suppliers.</a:t>
          </a:r>
        </a:p>
        <a:p>
          <a:r>
            <a:rPr lang="en-US" sz="1100"/>
            <a:t>5.</a:t>
          </a:r>
          <a:r>
            <a:rPr lang="en-US" sz="1100" baseline="0"/>
            <a:t>   </a:t>
          </a:r>
          <a:r>
            <a:rPr lang="en-US" sz="1100"/>
            <a:t>Average price of 1 ton of compost, chicken litter, or manure found in Internet search.</a:t>
          </a:r>
        </a:p>
        <a:p>
          <a:r>
            <a:rPr lang="en-US" sz="1100"/>
            <a:t>6.</a:t>
          </a:r>
          <a:r>
            <a:rPr lang="en-US" sz="1100" baseline="0"/>
            <a:t>   </a:t>
          </a:r>
          <a:r>
            <a:rPr lang="en-US" sz="1100"/>
            <a:t>Average of various cover crop seed and planting cost. Estimated from farmer interviews, and Mississippi State</a:t>
          </a:r>
        </a:p>
        <a:p>
          <a:r>
            <a:rPr lang="en-US" sz="1100"/>
            <a:t>      University enterprise budgets, 2013.</a:t>
          </a:r>
        </a:p>
        <a:p>
          <a:r>
            <a:rPr lang="en-US" sz="1100"/>
            <a:t>7.</a:t>
          </a:r>
          <a:r>
            <a:rPr lang="en-US" sz="1100" baseline="0"/>
            <a:t>   </a:t>
          </a:r>
          <a:r>
            <a:rPr lang="en-US" sz="1100"/>
            <a:t>Equals 1 ton of lime per acre every 3 years. Price from Internet search.</a:t>
          </a:r>
        </a:p>
        <a:p>
          <a:r>
            <a:rPr lang="en-US" sz="1100"/>
            <a:t>8.</a:t>
          </a:r>
          <a:r>
            <a:rPr lang="en-US" sz="1100" baseline="0"/>
            <a:t>   </a:t>
          </a:r>
          <a:r>
            <a:rPr lang="en-US" sz="1100"/>
            <a:t>Used only when mechanical and physical control methods are ineffective. Application rates and weighted</a:t>
          </a:r>
        </a:p>
        <a:p>
          <a:r>
            <a:rPr lang="en-US" sz="1100"/>
            <a:t>       average price taken from Carolina Farm Stewardship 2013 pest control worksheets.</a:t>
          </a:r>
        </a:p>
        <a:p>
          <a:r>
            <a:rPr lang="en-US" sz="1100"/>
            <a:t>9.</a:t>
          </a:r>
          <a:r>
            <a:rPr lang="en-US" sz="1100" baseline="0"/>
            <a:t>    </a:t>
          </a:r>
          <a:r>
            <a:rPr lang="en-US" sz="1100"/>
            <a:t>Mississippi State University, Traditional Vegetables 2013 Planning Budgets.</a:t>
          </a:r>
        </a:p>
        <a:p>
          <a:r>
            <a:rPr lang="en-US" sz="1100"/>
            <a:t>10.</a:t>
          </a:r>
          <a:r>
            <a:rPr lang="en-US" sz="1100" baseline="0"/>
            <a:t>  </a:t>
          </a:r>
          <a:r>
            <a:rPr lang="en-US" sz="1100"/>
            <a:t>Cost estimate from Internet search of various suppliers.</a:t>
          </a:r>
        </a:p>
        <a:p>
          <a:r>
            <a:rPr lang="en-US" sz="1100"/>
            <a:t>11.</a:t>
          </a:r>
          <a:r>
            <a:rPr lang="en-US" sz="1100" baseline="0"/>
            <a:t>  </a:t>
          </a:r>
          <a:r>
            <a:rPr lang="en-US" sz="1100"/>
            <a:t>Labor estimates vary widely.  This estimate is extrapolated from enterprise budget developed by Mississippi </a:t>
          </a:r>
        </a:p>
        <a:p>
          <a:r>
            <a:rPr lang="en-US" sz="1100"/>
            <a:t>        State University 2013.</a:t>
          </a:r>
        </a:p>
        <a:p>
          <a:r>
            <a:rPr lang="en-US" sz="1100"/>
            <a:t>12.</a:t>
          </a:r>
          <a:r>
            <a:rPr lang="en-US" sz="1100" baseline="0"/>
            <a:t>  </a:t>
          </a:r>
          <a:r>
            <a:rPr lang="en-US" sz="1100"/>
            <a:t>Irrigation supplies include 1.5 rolls of drip tape and 6 acre inches of rural water cost. Derived from the </a:t>
          </a:r>
        </a:p>
        <a:p>
          <a:r>
            <a:rPr lang="en-US" sz="1100"/>
            <a:t>        Mississippi State University 2013 enterprise budgets.</a:t>
          </a:r>
        </a:p>
        <a:p>
          <a:r>
            <a:rPr lang="en-US" sz="1100"/>
            <a:t>13.</a:t>
          </a:r>
          <a:r>
            <a:rPr lang="en-US" sz="1100" baseline="0"/>
            <a:t>  </a:t>
          </a:r>
          <a:r>
            <a:rPr lang="en-US" sz="1100"/>
            <a:t>Price from Internet search. </a:t>
          </a:r>
        </a:p>
        <a:p>
          <a:r>
            <a:rPr lang="en-US" sz="1100"/>
            <a:t>14.</a:t>
          </a:r>
          <a:r>
            <a:rPr lang="en-US" sz="1100" baseline="0"/>
            <a:t>  </a:t>
          </a:r>
          <a:r>
            <a:rPr lang="en-US" sz="1100"/>
            <a:t>Purposely left blank for other unspecified farm costs.</a:t>
          </a:r>
        </a:p>
        <a:p>
          <a:r>
            <a:rPr lang="en-US" sz="1100"/>
            <a:t>15.</a:t>
          </a:r>
          <a:r>
            <a:rPr lang="en-US" sz="1100" baseline="0"/>
            <a:t>  </a:t>
          </a:r>
          <a:r>
            <a:rPr lang="en-US" sz="1100"/>
            <a:t>Fixed costs are costs that a farmer incurs whether or not a crop is grown.</a:t>
          </a:r>
        </a:p>
        <a:p>
          <a:r>
            <a:rPr lang="en-US" sz="1100"/>
            <a:t>16.</a:t>
          </a:r>
          <a:r>
            <a:rPr lang="en-US" sz="1100" baseline="0"/>
            <a:t>  </a:t>
          </a:r>
          <a:r>
            <a:rPr lang="en-US" sz="1100"/>
            <a:t>See table below.</a:t>
          </a:r>
        </a:p>
        <a:p>
          <a:r>
            <a:rPr lang="en-US" sz="1100"/>
            <a:t>17.</a:t>
          </a:r>
          <a:r>
            <a:rPr lang="en-US" sz="1100" baseline="0"/>
            <a:t>  </a:t>
          </a:r>
          <a:r>
            <a:rPr lang="en-US" sz="1100"/>
            <a:t>Annual fixed cost for irrigation setup.</a:t>
          </a:r>
        </a:p>
        <a:p>
          <a:r>
            <a:rPr lang="en-US" sz="1100"/>
            <a:t>18.</a:t>
          </a:r>
          <a:r>
            <a:rPr lang="en-US" sz="1100" baseline="0"/>
            <a:t>  </a:t>
          </a:r>
          <a:r>
            <a:rPr lang="en-US" sz="1100"/>
            <a:t>Average of farm rental values for North and South Carolina. Estimated from USDA National Agricultural Statistics</a:t>
          </a:r>
        </a:p>
        <a:p>
          <a:r>
            <a:rPr lang="en-US" sz="1100"/>
            <a:t>       Service 2010 published cropland rents.</a:t>
          </a:r>
        </a:p>
        <a:p>
          <a:endParaRPr lang="en-US" sz="1100"/>
        </a:p>
        <a:p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84667</xdr:colOff>
      <xdr:row>82</xdr:row>
      <xdr:rowOff>8466</xdr:rowOff>
    </xdr:from>
    <xdr:to>
      <xdr:col>6</xdr:col>
      <xdr:colOff>753533</xdr:colOff>
      <xdr:row>90</xdr:row>
      <xdr:rowOff>76200</xdr:rowOff>
    </xdr:to>
    <xdr:sp macro="" textlink="">
      <xdr:nvSpPr>
        <xdr:cNvPr id="3" name="TextBox 2"/>
        <xdr:cNvSpPr txBox="1"/>
      </xdr:nvSpPr>
      <xdr:spPr>
        <a:xfrm>
          <a:off x="84667" y="16035866"/>
          <a:ext cx="6726766" cy="159173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*Estimates derived from Mississippi State University, Traditional Vegetable 2013 Planning Budgets; Why Cows Need Names, and</a:t>
          </a:r>
        </a:p>
        <a:p>
          <a:r>
            <a:rPr lang="en-US" sz="1050"/>
            <a:t>  More Secrets of Amish Farms, Randy James, Kent State University Press, 2013 and internet search of various machinery suppliers.</a:t>
          </a:r>
        </a:p>
        <a:p>
          <a:r>
            <a:rPr lang="en-US" sz="1050"/>
            <a:t>**Total $/Ac. = Purchase Price – Salvage Value/Useful Life/ Acres Used + Repair &amp; Maintenance.</a:t>
          </a:r>
        </a:p>
        <a:p>
          <a:endParaRPr lang="en-US" sz="105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Prepared and updated by: Randy James, PhD, Professor Emeritus, The Ohio State University; Karen RM McSwain, MS, Farm Services Director, Carolina Farm Stewardship Association; and farmers who attended the </a:t>
          </a:r>
          <a:r>
            <a:rPr lang="en-US" sz="105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Developing Enterprise Budget </a:t>
          </a:r>
          <a:r>
            <a:rPr 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workshop at CFSA’s Organic Commodities and Livestock Conference, 2015.</a:t>
          </a:r>
          <a:endParaRPr lang="en-US" sz="1050">
            <a:effectLst/>
          </a:endParaRPr>
        </a:p>
      </xdr:txBody>
    </xdr:sp>
    <xdr:clientData/>
  </xdr:twoCellAnchor>
  <xdr:twoCellAnchor>
    <xdr:from>
      <xdr:col>0</xdr:col>
      <xdr:colOff>50800</xdr:colOff>
      <xdr:row>48</xdr:row>
      <xdr:rowOff>67732</xdr:rowOff>
    </xdr:from>
    <xdr:to>
      <xdr:col>6</xdr:col>
      <xdr:colOff>762000</xdr:colOff>
      <xdr:row>68</xdr:row>
      <xdr:rowOff>95249</xdr:rowOff>
    </xdr:to>
    <xdr:sp macro="" textlink="">
      <xdr:nvSpPr>
        <xdr:cNvPr id="4" name="TextBox 3"/>
        <xdr:cNvSpPr txBox="1"/>
      </xdr:nvSpPr>
      <xdr:spPr>
        <a:xfrm>
          <a:off x="50800" y="10011832"/>
          <a:ext cx="7578725" cy="4028017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</a:t>
          </a:r>
          <a:r>
            <a:rPr lang="en-US" sz="1100" baseline="0"/>
            <a:t>   </a:t>
          </a:r>
          <a:r>
            <a:rPr lang="en-US" sz="1100"/>
            <a:t>Yield extrapolated from Louisiana State University 2011, Penn State University 2013 enterprise budgets. Price taken</a:t>
          </a:r>
        </a:p>
        <a:p>
          <a:r>
            <a:rPr lang="en-US" sz="1100"/>
            <a:t>       from Carolina Farm Stewardship Assoc. (CFSA) Organic Produce Marketing Survey, 2013.</a:t>
          </a:r>
        </a:p>
        <a:p>
          <a:r>
            <a:rPr lang="en-US" sz="1100"/>
            <a:t>2.</a:t>
          </a:r>
          <a:r>
            <a:rPr lang="en-US" sz="1100" baseline="0"/>
            <a:t>   </a:t>
          </a:r>
          <a:r>
            <a:rPr lang="en-US" sz="1100"/>
            <a:t>Variable costs are those costs that a farmer incurs because he/she decided to grow this specific crop.</a:t>
          </a:r>
        </a:p>
        <a:p>
          <a:r>
            <a:rPr lang="en-US" sz="1100"/>
            <a:t>3.</a:t>
          </a:r>
          <a:r>
            <a:rPr lang="en-US" sz="1100" baseline="0"/>
            <a:t>   </a:t>
          </a:r>
          <a:r>
            <a:rPr lang="en-US" sz="1100"/>
            <a:t>Average organic certification cost from USDA Farm Services Administration.</a:t>
          </a:r>
        </a:p>
        <a:p>
          <a:r>
            <a:rPr lang="en-US" sz="1100"/>
            <a:t>4.</a:t>
          </a:r>
          <a:r>
            <a:rPr lang="en-US" sz="1100" baseline="0"/>
            <a:t>   </a:t>
          </a:r>
          <a:r>
            <a:rPr lang="en-US" sz="1100"/>
            <a:t>Extrapolated from Penn State University 2013 and University of Massachusetts 2000, enterprise budgets.</a:t>
          </a:r>
        </a:p>
        <a:p>
          <a:r>
            <a:rPr lang="en-US" sz="1100"/>
            <a:t>5.</a:t>
          </a:r>
          <a:r>
            <a:rPr lang="en-US" sz="1100" baseline="0"/>
            <a:t>   </a:t>
          </a:r>
          <a:r>
            <a:rPr lang="en-US" sz="1100"/>
            <a:t>Average price of 1 ton of compost, chicken litter, or manure found in Internet search.</a:t>
          </a:r>
        </a:p>
        <a:p>
          <a:r>
            <a:rPr lang="en-US" sz="1100"/>
            <a:t>6.</a:t>
          </a:r>
          <a:r>
            <a:rPr lang="en-US" sz="1100" baseline="0"/>
            <a:t>   </a:t>
          </a:r>
          <a:r>
            <a:rPr lang="en-US" sz="1100"/>
            <a:t>Average of various cover crop seed and planting cost. Estimated from farmer interviews, and Mississippi State    </a:t>
          </a:r>
        </a:p>
        <a:p>
          <a:r>
            <a:rPr lang="en-US" sz="1100"/>
            <a:t>      University enterprise budgets, 2013.</a:t>
          </a:r>
        </a:p>
        <a:p>
          <a:r>
            <a:rPr lang="en-US" sz="1100"/>
            <a:t>7.</a:t>
          </a:r>
          <a:r>
            <a:rPr lang="en-US" sz="1100" baseline="0"/>
            <a:t>   </a:t>
          </a:r>
          <a:r>
            <a:rPr lang="en-US" sz="1100"/>
            <a:t>Used only when mechanical and Physical control methods are ineffective. Application rates and weighted average price for  </a:t>
          </a:r>
        </a:p>
        <a:p>
          <a:r>
            <a:rPr lang="en-US" sz="1100"/>
            <a:t>       Entrust, Cueve, Serenade &amp; Sporatec taken from 2013 CFSA pest control worksheet.</a:t>
          </a:r>
        </a:p>
        <a:p>
          <a:r>
            <a:rPr lang="en-US" sz="1100"/>
            <a:t>8.</a:t>
          </a:r>
          <a:r>
            <a:rPr lang="en-US" sz="1100" baseline="0"/>
            <a:t>    </a:t>
          </a:r>
          <a:r>
            <a:rPr lang="en-US" sz="1100"/>
            <a:t>Extrapolated from Louisiana State University 2011 enterprise budget, and farmer reviews.</a:t>
          </a:r>
        </a:p>
        <a:p>
          <a:r>
            <a:rPr lang="en-US" sz="1100"/>
            <a:t>9.</a:t>
          </a:r>
          <a:r>
            <a:rPr lang="en-US" sz="1100" baseline="0"/>
            <a:t>    </a:t>
          </a:r>
          <a:r>
            <a:rPr lang="en-US" sz="1100"/>
            <a:t>Cost estimate from Internet search of various suppliers.</a:t>
          </a:r>
        </a:p>
        <a:p>
          <a:r>
            <a:rPr lang="en-US" sz="1100"/>
            <a:t>10.</a:t>
          </a:r>
          <a:r>
            <a:rPr lang="en-US" sz="1100" baseline="0"/>
            <a:t>  </a:t>
          </a:r>
          <a:r>
            <a:rPr lang="en-US" sz="1100"/>
            <a:t>Labor estimates vary widely.  This estimate is extrapolated from enterprise budgets developed by Louisiana State</a:t>
          </a:r>
        </a:p>
        <a:p>
          <a:r>
            <a:rPr lang="en-US" sz="1100"/>
            <a:t>       University 2011 and University of Massachusetts 2000.</a:t>
          </a:r>
        </a:p>
        <a:p>
          <a:r>
            <a:rPr lang="en-US" sz="1100"/>
            <a:t>11.</a:t>
          </a:r>
          <a:r>
            <a:rPr lang="en-US" sz="1100" baseline="0"/>
            <a:t>  </a:t>
          </a:r>
          <a:r>
            <a:rPr lang="en-US" sz="1100"/>
            <a:t>Irrigation supplies include 1.5 rolls of drip tape and 6 acre inches of rural water cost. Derived from the Mississippi</a:t>
          </a:r>
        </a:p>
        <a:p>
          <a:r>
            <a:rPr lang="en-US" sz="1100"/>
            <a:t>       State University 2013 enterprise budgets.</a:t>
          </a:r>
        </a:p>
        <a:p>
          <a:r>
            <a:rPr lang="en-US" sz="1100"/>
            <a:t>12.</a:t>
          </a:r>
          <a:r>
            <a:rPr lang="en-US" sz="1100" baseline="0"/>
            <a:t>  </a:t>
          </a:r>
          <a:r>
            <a:rPr lang="en-US" sz="1100"/>
            <a:t>Price from Internet search. </a:t>
          </a:r>
        </a:p>
        <a:p>
          <a:r>
            <a:rPr lang="en-US" sz="1100"/>
            <a:t>13.</a:t>
          </a:r>
          <a:r>
            <a:rPr lang="en-US" sz="1100" baseline="0"/>
            <a:t>  </a:t>
          </a:r>
          <a:r>
            <a:rPr lang="en-US" sz="1100"/>
            <a:t>Purposely left blank for other unspecified farm costs.</a:t>
          </a:r>
        </a:p>
        <a:p>
          <a:r>
            <a:rPr lang="en-US" sz="1100"/>
            <a:t>14.</a:t>
          </a:r>
          <a:r>
            <a:rPr lang="en-US" sz="1100" baseline="0"/>
            <a:t>  </a:t>
          </a:r>
          <a:r>
            <a:rPr lang="en-US" sz="1100"/>
            <a:t>Fixed costs are costs that a farmer incurs whether or not a crop is grown.</a:t>
          </a:r>
        </a:p>
        <a:p>
          <a:r>
            <a:rPr lang="en-US" sz="1100"/>
            <a:t>15.</a:t>
          </a:r>
          <a:r>
            <a:rPr lang="en-US" sz="1100" baseline="0"/>
            <a:t>  </a:t>
          </a:r>
          <a:r>
            <a:rPr lang="en-US" sz="1100"/>
            <a:t>See table below.</a:t>
          </a:r>
        </a:p>
        <a:p>
          <a:r>
            <a:rPr lang="en-US" sz="1100"/>
            <a:t>16.</a:t>
          </a:r>
          <a:r>
            <a:rPr lang="en-US" sz="1100" baseline="0"/>
            <a:t>  </a:t>
          </a:r>
          <a:r>
            <a:rPr lang="en-US" sz="1100"/>
            <a:t>Annual fixed cost for irrigation setup.</a:t>
          </a:r>
        </a:p>
        <a:p>
          <a:r>
            <a:rPr lang="en-US" sz="1100"/>
            <a:t>17.</a:t>
          </a:r>
          <a:r>
            <a:rPr lang="en-US" sz="1100" baseline="0"/>
            <a:t>  </a:t>
          </a:r>
          <a:r>
            <a:rPr lang="en-US" sz="1100"/>
            <a:t>Average of farm rental values for North and South Carolina. Estimated from USDA National Agricultural Statistics</a:t>
          </a:r>
        </a:p>
        <a:p>
          <a:r>
            <a:rPr lang="en-US" sz="1100"/>
            <a:t>       Service 2010 published cropland rents.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84667</xdr:colOff>
      <xdr:row>83</xdr:row>
      <xdr:rowOff>8466</xdr:rowOff>
    </xdr:from>
    <xdr:to>
      <xdr:col>6</xdr:col>
      <xdr:colOff>753533</xdr:colOff>
      <xdr:row>92</xdr:row>
      <xdr:rowOff>59267</xdr:rowOff>
    </xdr:to>
    <xdr:sp macro="" textlink="">
      <xdr:nvSpPr>
        <xdr:cNvPr id="3" name="TextBox 2"/>
        <xdr:cNvSpPr txBox="1"/>
      </xdr:nvSpPr>
      <xdr:spPr>
        <a:xfrm>
          <a:off x="84667" y="16137466"/>
          <a:ext cx="6739466" cy="180340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*Estimates derived from Mississippi State University, Traditional Vegetable 2013 Planning Budgets; Why Cows Need Names, and More</a:t>
          </a:r>
        </a:p>
        <a:p>
          <a:r>
            <a:rPr lang="en-US" sz="1050"/>
            <a:t>  Secrets of Amish Farms, Randy James, Kent State University Press, 2013 and internet search of various machinery suppliers.</a:t>
          </a:r>
        </a:p>
        <a:p>
          <a:r>
            <a:rPr lang="en-US" sz="1050"/>
            <a:t>**Total $/Ac. = Purchase Price – Salvage Value/Useful Life/ Acres Used + Repair &amp; Maintenance.</a:t>
          </a:r>
        </a:p>
        <a:p>
          <a:endParaRPr lang="en-US" sz="105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Prepared and updated by: Randy James, PhD, Professor Emeritus, The Ohio State University; Karen RM McSwain, MS, Farm Services Director, Carolina Farm Stewardship Association; and farmers who attended the </a:t>
          </a:r>
          <a:r>
            <a:rPr lang="en-US" sz="105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Developing Enterprise Budget </a:t>
          </a:r>
          <a:r>
            <a:rPr 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workshop at CFSA’s Organic Commodities and Livestock Conference, 2015.</a:t>
          </a:r>
          <a:endParaRPr lang="en-US" sz="1050">
            <a:effectLst/>
          </a:endParaRPr>
        </a:p>
      </xdr:txBody>
    </xdr:sp>
    <xdr:clientData/>
  </xdr:twoCellAnchor>
  <xdr:twoCellAnchor>
    <xdr:from>
      <xdr:col>0</xdr:col>
      <xdr:colOff>50800</xdr:colOff>
      <xdr:row>49</xdr:row>
      <xdr:rowOff>67733</xdr:rowOff>
    </xdr:from>
    <xdr:to>
      <xdr:col>6</xdr:col>
      <xdr:colOff>762000</xdr:colOff>
      <xdr:row>70</xdr:row>
      <xdr:rowOff>180975</xdr:rowOff>
    </xdr:to>
    <xdr:sp macro="" textlink="">
      <xdr:nvSpPr>
        <xdr:cNvPr id="4" name="TextBox 3"/>
        <xdr:cNvSpPr txBox="1"/>
      </xdr:nvSpPr>
      <xdr:spPr>
        <a:xfrm>
          <a:off x="50800" y="10211858"/>
          <a:ext cx="7540625" cy="4313767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</a:t>
          </a:r>
          <a:r>
            <a:rPr lang="en-US" sz="1100" baseline="0"/>
            <a:t>   </a:t>
          </a:r>
          <a:r>
            <a:rPr lang="en-US" sz="1100"/>
            <a:t>Yield and price extrapolated from Carolina Farm Stewardship Assoc. Organic Produce Marketing Survey, 2013.</a:t>
          </a:r>
        </a:p>
        <a:p>
          <a:r>
            <a:rPr lang="en-US" sz="1100"/>
            <a:t>2.</a:t>
          </a:r>
          <a:r>
            <a:rPr lang="en-US" sz="1100" baseline="0"/>
            <a:t>   </a:t>
          </a:r>
          <a:r>
            <a:rPr lang="en-US" sz="1100"/>
            <a:t>Variable costs are those costs that a farmer incurs because he/she decided to grow this specific crop.</a:t>
          </a:r>
        </a:p>
        <a:p>
          <a:r>
            <a:rPr lang="en-US" sz="1100"/>
            <a:t>3.</a:t>
          </a:r>
          <a:r>
            <a:rPr lang="en-US" sz="1100" baseline="0"/>
            <a:t>   </a:t>
          </a:r>
          <a:r>
            <a:rPr lang="en-US" sz="1100"/>
            <a:t>Average organic certification cost from USDA Farm Services Administration.</a:t>
          </a:r>
        </a:p>
        <a:p>
          <a:r>
            <a:rPr lang="en-US" sz="1100"/>
            <a:t>4.</a:t>
          </a:r>
          <a:r>
            <a:rPr lang="en-US" sz="1100" baseline="0"/>
            <a:t>   </a:t>
          </a:r>
          <a:r>
            <a:rPr lang="en-US" sz="1100"/>
            <a:t>Extrapolated from University of Maryland enterprise budget, 2008 and North Carolina State University enterprise</a:t>
          </a:r>
        </a:p>
        <a:p>
          <a:r>
            <a:rPr lang="en-US" sz="1100"/>
            <a:t>       budget, 2002.</a:t>
          </a:r>
        </a:p>
        <a:p>
          <a:r>
            <a:rPr lang="en-US" sz="1100"/>
            <a:t>5.</a:t>
          </a:r>
          <a:r>
            <a:rPr lang="en-US" sz="1100" baseline="0"/>
            <a:t>   </a:t>
          </a:r>
          <a:r>
            <a:rPr lang="en-US" sz="1100"/>
            <a:t>Average price of 1 ton of compost, chicken litter, or manure found in Internet search.</a:t>
          </a:r>
        </a:p>
        <a:p>
          <a:r>
            <a:rPr lang="en-US" sz="1100"/>
            <a:t>6.</a:t>
          </a:r>
          <a:r>
            <a:rPr lang="en-US" sz="1100" baseline="0"/>
            <a:t>   </a:t>
          </a:r>
          <a:r>
            <a:rPr lang="en-US" sz="1100"/>
            <a:t>Average of various cover crop seed and planting cost. Estimated from farmer interviews, and Mississippi State</a:t>
          </a:r>
        </a:p>
        <a:p>
          <a:r>
            <a:rPr lang="en-US" sz="1100"/>
            <a:t>      University enterprise budgets, 2013.</a:t>
          </a:r>
        </a:p>
        <a:p>
          <a:r>
            <a:rPr lang="en-US" sz="1100"/>
            <a:t>7.</a:t>
          </a:r>
          <a:r>
            <a:rPr lang="en-US" sz="1100" baseline="0"/>
            <a:t>   </a:t>
          </a:r>
          <a:r>
            <a:rPr lang="en-US" sz="1100"/>
            <a:t>Equals 1 ton of lime per acre every 3 years. Price from Internet search.</a:t>
          </a:r>
        </a:p>
        <a:p>
          <a:r>
            <a:rPr lang="en-US" sz="1100"/>
            <a:t>8.</a:t>
          </a:r>
          <a:r>
            <a:rPr lang="en-US" sz="1100" baseline="0"/>
            <a:t>   </a:t>
          </a:r>
          <a:r>
            <a:rPr lang="en-US" sz="1100"/>
            <a:t>Used only when mechanical and physical control methods are ineffective. Application rate and price for Trilogy taken from</a:t>
          </a:r>
        </a:p>
        <a:p>
          <a:r>
            <a:rPr lang="en-US" sz="1100"/>
            <a:t>      2013 CFSA pest control worksheet.</a:t>
          </a:r>
        </a:p>
        <a:p>
          <a:r>
            <a:rPr lang="en-US" sz="1100"/>
            <a:t>9.</a:t>
          </a:r>
          <a:r>
            <a:rPr lang="en-US" sz="1100" baseline="0"/>
            <a:t>   </a:t>
          </a:r>
          <a:r>
            <a:rPr lang="en-US" sz="1100"/>
            <a:t>Extrapolated from similar crops in Mississippi State University, Traditional Vegetables 2013 Planning Budgets, and</a:t>
          </a:r>
        </a:p>
        <a:p>
          <a:r>
            <a:rPr lang="en-US" sz="1100"/>
            <a:t>       farmer reviews.</a:t>
          </a:r>
        </a:p>
        <a:p>
          <a:r>
            <a:rPr lang="en-US" sz="1100"/>
            <a:t>10.</a:t>
          </a:r>
          <a:r>
            <a:rPr lang="en-US" sz="1100" baseline="0"/>
            <a:t>  </a:t>
          </a:r>
          <a:r>
            <a:rPr lang="en-US" sz="1100"/>
            <a:t>Cost estimate from Internet search of various suppliers.</a:t>
          </a:r>
        </a:p>
        <a:p>
          <a:r>
            <a:rPr lang="en-US" sz="1100"/>
            <a:t>11.</a:t>
          </a:r>
          <a:r>
            <a:rPr lang="en-US" sz="1100" baseline="0"/>
            <a:t>  </a:t>
          </a:r>
          <a:r>
            <a:rPr lang="en-US" sz="1100"/>
            <a:t>Labor estimates vary widely.  This estimate is extrapolated from enterprise budgets developed by University of</a:t>
          </a:r>
        </a:p>
        <a:p>
          <a:r>
            <a:rPr lang="en-US" sz="1100"/>
            <a:t>       Massachusetts, University of Maryland and North Carolina State University.</a:t>
          </a:r>
        </a:p>
        <a:p>
          <a:r>
            <a:rPr lang="en-US" sz="1100"/>
            <a:t>12.</a:t>
          </a:r>
          <a:r>
            <a:rPr lang="en-US" sz="1100" baseline="0"/>
            <a:t>  </a:t>
          </a:r>
          <a:r>
            <a:rPr lang="en-US" sz="1100"/>
            <a:t>Irrigation supplies include 1.5 rolls of drip tape and 6 acre inches of rural water cost. Derived from the Mississippi</a:t>
          </a:r>
        </a:p>
        <a:p>
          <a:r>
            <a:rPr lang="en-US" sz="1100"/>
            <a:t>       State University 2013 enterprise budgets.</a:t>
          </a:r>
        </a:p>
        <a:p>
          <a:r>
            <a:rPr lang="en-US" sz="1100"/>
            <a:t>13.</a:t>
          </a:r>
          <a:r>
            <a:rPr lang="en-US" sz="1100" baseline="0"/>
            <a:t>  </a:t>
          </a:r>
          <a:r>
            <a:rPr lang="en-US" sz="1100"/>
            <a:t>Price from Internet search.</a:t>
          </a:r>
        </a:p>
        <a:p>
          <a:r>
            <a:rPr lang="en-US" sz="1100"/>
            <a:t>14.</a:t>
          </a:r>
          <a:r>
            <a:rPr lang="en-US" sz="1100" baseline="0"/>
            <a:t>  </a:t>
          </a:r>
          <a:r>
            <a:rPr lang="en-US" sz="1100"/>
            <a:t>Purposely left blank for other unspecified farm costs.</a:t>
          </a:r>
        </a:p>
        <a:p>
          <a:r>
            <a:rPr lang="en-US" sz="1100"/>
            <a:t>15.</a:t>
          </a:r>
          <a:r>
            <a:rPr lang="en-US" sz="1100" baseline="0"/>
            <a:t>  </a:t>
          </a:r>
          <a:r>
            <a:rPr lang="en-US" sz="1100"/>
            <a:t>Fixed costs are costs that a farmer incurs whether or not a crop is grown.</a:t>
          </a:r>
        </a:p>
        <a:p>
          <a:r>
            <a:rPr lang="en-US" sz="1100"/>
            <a:t>16.</a:t>
          </a:r>
          <a:r>
            <a:rPr lang="en-US" sz="1100" baseline="0"/>
            <a:t>  </a:t>
          </a:r>
          <a:r>
            <a:rPr lang="en-US" sz="1100"/>
            <a:t>See table below.</a:t>
          </a:r>
        </a:p>
        <a:p>
          <a:r>
            <a:rPr lang="en-US" sz="1100"/>
            <a:t>17.</a:t>
          </a:r>
          <a:r>
            <a:rPr lang="en-US" sz="1100" baseline="0"/>
            <a:t>  </a:t>
          </a:r>
          <a:r>
            <a:rPr lang="en-US" sz="1100"/>
            <a:t>Annual fixed cost for irrigation setup.</a:t>
          </a:r>
        </a:p>
        <a:p>
          <a:r>
            <a:rPr lang="en-US" sz="1100"/>
            <a:t>18.</a:t>
          </a:r>
          <a:r>
            <a:rPr lang="en-US" sz="1100" baseline="0"/>
            <a:t>  </a:t>
          </a:r>
          <a:r>
            <a:rPr lang="en-US" sz="1100"/>
            <a:t>Average of farm rental values for North and South Carolina. Estimated from USDA National Agricultural Statistics</a:t>
          </a:r>
        </a:p>
        <a:p>
          <a:r>
            <a:rPr lang="en-US" sz="1100"/>
            <a:t>       Service 2010 published cropland rents.</a:t>
          </a:r>
        </a:p>
        <a:p>
          <a:endParaRPr lang="en-US" sz="1100"/>
        </a:p>
        <a:p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84667</xdr:colOff>
      <xdr:row>79</xdr:row>
      <xdr:rowOff>67734</xdr:rowOff>
    </xdr:from>
    <xdr:to>
      <xdr:col>6</xdr:col>
      <xdr:colOff>753533</xdr:colOff>
      <xdr:row>87</xdr:row>
      <xdr:rowOff>160867</xdr:rowOff>
    </xdr:to>
    <xdr:sp macro="" textlink="">
      <xdr:nvSpPr>
        <xdr:cNvPr id="3" name="TextBox 2"/>
        <xdr:cNvSpPr txBox="1"/>
      </xdr:nvSpPr>
      <xdr:spPr>
        <a:xfrm>
          <a:off x="84667" y="15333134"/>
          <a:ext cx="6726766" cy="1617133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*Estimates derived from Mississippi State University, Traditional Vegetable 2013 Planning Budgets; Why Cows Need Names, and More </a:t>
          </a:r>
        </a:p>
        <a:p>
          <a:r>
            <a:rPr lang="en-US" sz="1050"/>
            <a:t>  Secrets of Amish Farms, Randy James, Kent State University Press, 2013 and internet search of various machinery suppliers.</a:t>
          </a:r>
        </a:p>
        <a:p>
          <a:r>
            <a:rPr lang="en-US" sz="1050"/>
            <a:t>**Total $/Ac. = Purchase Price – Salvage Value/Useful Life/ Acres Used + Repair &amp; Maintenance.</a:t>
          </a:r>
        </a:p>
        <a:p>
          <a:endParaRPr lang="en-US" sz="105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Prepared and updated by: Randy James, PhD, Professor Emeritus, The Ohio State University; Karen RM McSwain, MS, Farm Services Director, Carolina Farm Stewardship Association; and farmers who attended the </a:t>
          </a:r>
          <a:r>
            <a:rPr lang="en-US" sz="105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Developing Enterprise Budget </a:t>
          </a:r>
          <a:r>
            <a:rPr 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workshop at CFSA’s Organic Commodities and Livestock Conference, 2015.</a:t>
          </a:r>
          <a:endParaRPr lang="en-US" sz="1050">
            <a:effectLst/>
          </a:endParaRPr>
        </a:p>
      </xdr:txBody>
    </xdr:sp>
    <xdr:clientData/>
  </xdr:twoCellAnchor>
  <xdr:twoCellAnchor>
    <xdr:from>
      <xdr:col>0</xdr:col>
      <xdr:colOff>50800</xdr:colOff>
      <xdr:row>46</xdr:row>
      <xdr:rowOff>67732</xdr:rowOff>
    </xdr:from>
    <xdr:to>
      <xdr:col>6</xdr:col>
      <xdr:colOff>770467</xdr:colOff>
      <xdr:row>66</xdr:row>
      <xdr:rowOff>177799</xdr:rowOff>
    </xdr:to>
    <xdr:sp macro="" textlink="">
      <xdr:nvSpPr>
        <xdr:cNvPr id="4" name="TextBox 3"/>
        <xdr:cNvSpPr txBox="1"/>
      </xdr:nvSpPr>
      <xdr:spPr>
        <a:xfrm>
          <a:off x="50800" y="9372599"/>
          <a:ext cx="7086600" cy="4004733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    Yield estimate derived from Clemson Extension, Mississippi State University and University of Georgia enterprise</a:t>
          </a:r>
        </a:p>
        <a:p>
          <a:r>
            <a:rPr lang="en-US" sz="1100"/>
            <a:t>        budgets. Price taken from Carolina Farm Stewardship Assoc. (CFSA) Organic Produce Marketing Survey, 2013. </a:t>
          </a:r>
        </a:p>
        <a:p>
          <a:r>
            <a:rPr lang="en-US" sz="1100"/>
            <a:t>2.    Variable costs are those costs that a farmer incurs because he/she decided to grow this specific crop.</a:t>
          </a:r>
        </a:p>
        <a:p>
          <a:r>
            <a:rPr lang="en-US" sz="1100"/>
            <a:t>3.    Average organic certification costs from USDA Farm Services Administration.</a:t>
          </a:r>
        </a:p>
        <a:p>
          <a:r>
            <a:rPr lang="en-US" sz="1100"/>
            <a:t>4.    Average of organic seed prices found in Internet search.</a:t>
          </a:r>
        </a:p>
        <a:p>
          <a:r>
            <a:rPr lang="en-US" sz="1100"/>
            <a:t>5.    Average prices for 1 ton of compost, chicken litter, or manure found in Internet search.</a:t>
          </a:r>
        </a:p>
        <a:p>
          <a:r>
            <a:rPr lang="en-US" sz="1100"/>
            <a:t>6.    Average of various cover crop seed and planting costs. Estimated from farmer interviews, and Mississippi  State</a:t>
          </a:r>
        </a:p>
        <a:p>
          <a:r>
            <a:rPr lang="en-US" sz="1100"/>
            <a:t>       University enterprise budgets, 2013.		</a:t>
          </a:r>
        </a:p>
        <a:p>
          <a:r>
            <a:rPr lang="en-US" sz="1100"/>
            <a:t>7.    Equals 1 ton of lime per acre every 3 years. Price from Internet search.</a:t>
          </a:r>
        </a:p>
        <a:p>
          <a:r>
            <a:rPr lang="en-US" sz="1100"/>
            <a:t>8.    Used only when mechanical and physical methods are ineffective. Application rates and weighted average price for</a:t>
          </a:r>
        </a:p>
        <a:p>
          <a:r>
            <a:rPr lang="en-US" sz="1100"/>
            <a:t>       PyGanic, Sonata &amp; Cueve (copper) taken from 2013 CFSA pest control worksheets.</a:t>
          </a:r>
        </a:p>
        <a:p>
          <a:r>
            <a:rPr lang="en-US" sz="1100"/>
            <a:t>9.    Mississippi State University, Traditional Vegetables 2013 planning budgets.</a:t>
          </a:r>
        </a:p>
        <a:p>
          <a:r>
            <a:rPr lang="en-US" sz="1100"/>
            <a:t>10.  Price estimate from Internet search of various suppliers.</a:t>
          </a:r>
        </a:p>
        <a:p>
          <a:r>
            <a:rPr lang="en-US" sz="1100"/>
            <a:t>11.  Labor hour estimates derived from Mississippi State University 2013 enterprise budgets.</a:t>
          </a:r>
        </a:p>
        <a:p>
          <a:r>
            <a:rPr lang="en-US" sz="1100"/>
            <a:t>12.  Irrigation supplies include 1.5 rolls of drip tape and 6 acre inches of rural water costs. Derived from Mississippi State</a:t>
          </a:r>
        </a:p>
        <a:p>
          <a:r>
            <a:rPr lang="en-US" sz="1100"/>
            <a:t>        University 2013 enterprise budgets.</a:t>
          </a:r>
        </a:p>
        <a:p>
          <a:r>
            <a:rPr lang="en-US" sz="1100"/>
            <a:t>13. </a:t>
          </a:r>
          <a:r>
            <a:rPr lang="en-US" sz="1100" baseline="0"/>
            <a:t> </a:t>
          </a:r>
          <a:r>
            <a:rPr lang="en-US" sz="1100"/>
            <a:t>Price from Internet search.</a:t>
          </a:r>
        </a:p>
        <a:p>
          <a:r>
            <a:rPr lang="en-US" sz="1100"/>
            <a:t>14.  Purposely left blank for farmer to fill in other costs for that specific farm.</a:t>
          </a:r>
        </a:p>
        <a:p>
          <a:r>
            <a:rPr lang="en-US" sz="1100"/>
            <a:t>15.  Fixed costs are costs that a farmer incurs whether or not a crop is grown.</a:t>
          </a:r>
        </a:p>
        <a:p>
          <a:r>
            <a:rPr lang="en-US" sz="1100"/>
            <a:t>16.  See table below.</a:t>
          </a:r>
        </a:p>
        <a:p>
          <a:r>
            <a:rPr lang="en-US" sz="1100"/>
            <a:t>17.  Annual fixed costs for irrigation set up.</a:t>
          </a:r>
        </a:p>
        <a:p>
          <a:r>
            <a:rPr lang="en-US" sz="1100"/>
            <a:t>18.  Average of farm rental values for North and South Carolina. Estimated from USDA National Agricultural Statistics</a:t>
          </a:r>
        </a:p>
        <a:p>
          <a:r>
            <a:rPr lang="en-US" sz="1100"/>
            <a:t>       Service 2010 published crop land to rents.</a:t>
          </a:r>
        </a:p>
        <a:p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84667</xdr:colOff>
      <xdr:row>80</xdr:row>
      <xdr:rowOff>8466</xdr:rowOff>
    </xdr:from>
    <xdr:to>
      <xdr:col>6</xdr:col>
      <xdr:colOff>753533</xdr:colOff>
      <xdr:row>88</xdr:row>
      <xdr:rowOff>76200</xdr:rowOff>
    </xdr:to>
    <xdr:sp macro="" textlink="">
      <xdr:nvSpPr>
        <xdr:cNvPr id="3" name="TextBox 2"/>
        <xdr:cNvSpPr txBox="1"/>
      </xdr:nvSpPr>
      <xdr:spPr>
        <a:xfrm>
          <a:off x="84667" y="16137466"/>
          <a:ext cx="6739466" cy="162560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*Estimates derived from Mississippi State University, Traditional Vegetable 2013 Planning Budgets; Why Cows Need Names, and More </a:t>
          </a:r>
        </a:p>
        <a:p>
          <a:r>
            <a:rPr lang="en-US" sz="1050" baseline="0"/>
            <a:t> </a:t>
          </a:r>
          <a:r>
            <a:rPr lang="en-US" sz="1050"/>
            <a:t> Secrets of Amish Farms, Randy James, Kent State University Press, 2013 and internet search of various machinery suppliers.</a:t>
          </a:r>
        </a:p>
        <a:p>
          <a:r>
            <a:rPr lang="en-US" sz="1050"/>
            <a:t>**Total $/Ac. = Purchase Price – Salvage Value/Useful Life/ Acres Used + Repair &amp; Maintenance.</a:t>
          </a:r>
        </a:p>
        <a:p>
          <a:endParaRPr lang="en-US" sz="105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Prepared and updated by: Randy James, PhD, Professor Emeritus, The Ohio State University; Karen RM McSwain, MS, Farm Services Director, Carolina Farm Stewardship Association; and farmers who attended the </a:t>
          </a:r>
          <a:r>
            <a:rPr lang="en-US" sz="105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Developing Enterprise Budget </a:t>
          </a:r>
          <a:r>
            <a:rPr 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workshop at CFSA’s Organic Commodities and Livestock Conference, 2015.</a:t>
          </a:r>
          <a:endParaRPr lang="en-US" sz="1050">
            <a:effectLst/>
          </a:endParaRPr>
        </a:p>
      </xdr:txBody>
    </xdr:sp>
    <xdr:clientData/>
  </xdr:twoCellAnchor>
  <xdr:twoCellAnchor>
    <xdr:from>
      <xdr:col>0</xdr:col>
      <xdr:colOff>50799</xdr:colOff>
      <xdr:row>46</xdr:row>
      <xdr:rowOff>67732</xdr:rowOff>
    </xdr:from>
    <xdr:to>
      <xdr:col>6</xdr:col>
      <xdr:colOff>787399</xdr:colOff>
      <xdr:row>67</xdr:row>
      <xdr:rowOff>25399</xdr:rowOff>
    </xdr:to>
    <xdr:sp macro="" textlink="">
      <xdr:nvSpPr>
        <xdr:cNvPr id="4" name="TextBox 3"/>
        <xdr:cNvSpPr txBox="1"/>
      </xdr:nvSpPr>
      <xdr:spPr>
        <a:xfrm>
          <a:off x="50799" y="9762065"/>
          <a:ext cx="7027333" cy="4047067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1.</a:t>
          </a:r>
          <a:r>
            <a:rPr lang="en-US" sz="1100" baseline="0"/>
            <a:t>    </a:t>
          </a:r>
          <a:r>
            <a:rPr lang="en-US" sz="1100"/>
            <a:t>Yield and price extrapolated from Clemson Extension 2011, University of Maryland 2008 enterprise budgets and</a:t>
          </a:r>
        </a:p>
        <a:p>
          <a:r>
            <a:rPr lang="en-US" sz="1100"/>
            <a:t>   </a:t>
          </a:r>
          <a:r>
            <a:rPr lang="en-US" sz="1100" baseline="0"/>
            <a:t> </a:t>
          </a:r>
          <a:r>
            <a:rPr lang="en-US" sz="1100"/>
            <a:t> </a:t>
          </a:r>
          <a:r>
            <a:rPr lang="en-US" sz="1100" baseline="0"/>
            <a:t>  </a:t>
          </a:r>
          <a:r>
            <a:rPr lang="en-US" sz="1100"/>
            <a:t> Internet search of various wholesale produce markets.</a:t>
          </a:r>
        </a:p>
        <a:p>
          <a:r>
            <a:rPr lang="en-US" sz="1100"/>
            <a:t>2.</a:t>
          </a:r>
          <a:r>
            <a:rPr lang="en-US" sz="1100" baseline="0"/>
            <a:t>    </a:t>
          </a:r>
          <a:r>
            <a:rPr lang="en-US" sz="1100"/>
            <a:t>Variable costs are those costs that a farmer incurs because he/she decided to grow this specific crop.</a:t>
          </a:r>
        </a:p>
        <a:p>
          <a:r>
            <a:rPr lang="en-US" sz="1100"/>
            <a:t>3.</a:t>
          </a:r>
          <a:r>
            <a:rPr lang="en-US" sz="1100" baseline="0"/>
            <a:t>    </a:t>
          </a:r>
          <a:r>
            <a:rPr lang="en-US" sz="1100"/>
            <a:t>Average organic certification cost from USDA Farm Services Administration.</a:t>
          </a:r>
        </a:p>
        <a:p>
          <a:r>
            <a:rPr lang="en-US" sz="1100"/>
            <a:t>4.</a:t>
          </a:r>
          <a:r>
            <a:rPr lang="en-US" sz="1100" baseline="0"/>
            <a:t>    </a:t>
          </a:r>
          <a:r>
            <a:rPr lang="en-US" sz="1100"/>
            <a:t>Extrapolated from Mississippi State University 2009 &amp; 2013 and Clemson Extension 2011, enterprise budgets.</a:t>
          </a:r>
        </a:p>
        <a:p>
          <a:r>
            <a:rPr lang="en-US" sz="1100"/>
            <a:t>5.</a:t>
          </a:r>
          <a:r>
            <a:rPr lang="en-US" sz="1100" baseline="0"/>
            <a:t>    </a:t>
          </a:r>
          <a:r>
            <a:rPr lang="en-US" sz="1100"/>
            <a:t>Average price of 1 ton of compost, chicken litter, or manure found in Internet search.</a:t>
          </a:r>
        </a:p>
        <a:p>
          <a:r>
            <a:rPr lang="en-US" sz="1100"/>
            <a:t>6.</a:t>
          </a:r>
          <a:r>
            <a:rPr lang="en-US" sz="1100" baseline="0"/>
            <a:t>    </a:t>
          </a:r>
          <a:r>
            <a:rPr lang="en-US" sz="1100"/>
            <a:t>Average of various cover crop seed and planting cost. Estimated from farmer interviews, and Mississippi State  </a:t>
          </a:r>
        </a:p>
        <a:p>
          <a:r>
            <a:rPr lang="en-US" sz="1100"/>
            <a:t>       University enterprise budgets, 2013.</a:t>
          </a:r>
        </a:p>
        <a:p>
          <a:r>
            <a:rPr lang="en-US" sz="1100"/>
            <a:t>7.</a:t>
          </a:r>
          <a:r>
            <a:rPr lang="en-US" sz="1100" baseline="0"/>
            <a:t>    </a:t>
          </a:r>
          <a:r>
            <a:rPr lang="en-US" sz="1100"/>
            <a:t>Equals 1 ton of lime per acre every 3 years. Price from Internet search.</a:t>
          </a:r>
        </a:p>
        <a:p>
          <a:r>
            <a:rPr lang="en-US" sz="1100"/>
            <a:t>8.</a:t>
          </a:r>
          <a:r>
            <a:rPr lang="en-US" sz="1100" baseline="0"/>
            <a:t>    </a:t>
          </a:r>
          <a:r>
            <a:rPr lang="en-US" sz="1100"/>
            <a:t>Used only when mechanical and physical methods are ineffective. Application rate and price for Trilogy taken from 2013 CFSA</a:t>
          </a:r>
        </a:p>
        <a:p>
          <a:r>
            <a:rPr lang="en-US" sz="1100"/>
            <a:t>        pest control worksheet.</a:t>
          </a:r>
        </a:p>
        <a:p>
          <a:r>
            <a:rPr lang="en-US" sz="1100"/>
            <a:t>9.</a:t>
          </a:r>
          <a:r>
            <a:rPr lang="en-US" sz="1100" baseline="0"/>
            <a:t>    </a:t>
          </a:r>
          <a:r>
            <a:rPr lang="en-US" sz="1100"/>
            <a:t>Extrapolated from Mississippi State University 2009 &amp; 2013 and Clemson Extension 2011 enterprise budgets.</a:t>
          </a:r>
        </a:p>
        <a:p>
          <a:r>
            <a:rPr lang="en-US" sz="1100"/>
            <a:t>10. </a:t>
          </a:r>
          <a:r>
            <a:rPr lang="en-US" sz="1100" baseline="0"/>
            <a:t> </a:t>
          </a:r>
          <a:r>
            <a:rPr lang="en-US" sz="1100"/>
            <a:t>Cost estimate from Internet search of various suppliers.</a:t>
          </a:r>
        </a:p>
        <a:p>
          <a:r>
            <a:rPr lang="en-US" sz="1100"/>
            <a:t>11.</a:t>
          </a:r>
          <a:r>
            <a:rPr lang="en-US" sz="1100" baseline="0"/>
            <a:t>  </a:t>
          </a:r>
          <a:r>
            <a:rPr lang="en-US" sz="1100"/>
            <a:t>Labor estimates vary widely.  This estimate is extrapolated from enterprise budgets developed by Mississippi State</a:t>
          </a:r>
        </a:p>
        <a:p>
          <a:r>
            <a:rPr lang="en-US" sz="1100"/>
            <a:t>       University 2013 &amp; 2009.</a:t>
          </a:r>
        </a:p>
        <a:p>
          <a:r>
            <a:rPr lang="en-US" sz="1100"/>
            <a:t>12.</a:t>
          </a:r>
          <a:r>
            <a:rPr lang="en-US" sz="1100" baseline="0"/>
            <a:t>  </a:t>
          </a:r>
          <a:r>
            <a:rPr lang="en-US" sz="1100"/>
            <a:t>Irrigation supplies include 1.5 rolls of drip tape and 6 acre inches of rural water cost. Derived from the Mississippi</a:t>
          </a:r>
        </a:p>
        <a:p>
          <a:r>
            <a:rPr lang="en-US" sz="1100"/>
            <a:t>       State University 2013 enterprise budgets.</a:t>
          </a:r>
        </a:p>
        <a:p>
          <a:r>
            <a:rPr lang="en-US" sz="1100"/>
            <a:t>13.</a:t>
          </a:r>
          <a:r>
            <a:rPr lang="en-US" sz="1100" baseline="0"/>
            <a:t>  </a:t>
          </a:r>
          <a:r>
            <a:rPr lang="en-US" sz="1100"/>
            <a:t>Price from Internet search.</a:t>
          </a:r>
        </a:p>
        <a:p>
          <a:r>
            <a:rPr lang="en-US" sz="1100"/>
            <a:t>14.</a:t>
          </a:r>
          <a:r>
            <a:rPr lang="en-US" sz="1100" baseline="0"/>
            <a:t>  </a:t>
          </a:r>
          <a:r>
            <a:rPr lang="en-US" sz="1100"/>
            <a:t>Purposely left blank for other unspecified farm costs.</a:t>
          </a:r>
        </a:p>
        <a:p>
          <a:r>
            <a:rPr lang="en-US" sz="1100"/>
            <a:t>15.</a:t>
          </a:r>
          <a:r>
            <a:rPr lang="en-US" sz="1100" baseline="0"/>
            <a:t>  </a:t>
          </a:r>
          <a:r>
            <a:rPr lang="en-US" sz="1100"/>
            <a:t>Fixed costs are costs that a farmer incurs whether or not a crop is grown.</a:t>
          </a:r>
        </a:p>
        <a:p>
          <a:r>
            <a:rPr lang="en-US" sz="1100"/>
            <a:t>16.</a:t>
          </a:r>
          <a:r>
            <a:rPr lang="en-US" sz="1100" baseline="0"/>
            <a:t>  </a:t>
          </a:r>
          <a:r>
            <a:rPr lang="en-US" sz="1100"/>
            <a:t>See table below.</a:t>
          </a:r>
        </a:p>
        <a:p>
          <a:r>
            <a:rPr lang="en-US" sz="1100"/>
            <a:t>17.</a:t>
          </a:r>
          <a:r>
            <a:rPr lang="en-US" sz="1100" baseline="0"/>
            <a:t>  </a:t>
          </a:r>
          <a:r>
            <a:rPr lang="en-US" sz="1100"/>
            <a:t>Annual fixed cost for irrigation setup.</a:t>
          </a:r>
        </a:p>
        <a:p>
          <a:r>
            <a:rPr lang="en-US" sz="1100"/>
            <a:t>18.</a:t>
          </a:r>
          <a:r>
            <a:rPr lang="en-US" sz="1100" baseline="0"/>
            <a:t>  </a:t>
          </a:r>
          <a:r>
            <a:rPr lang="en-US" sz="1100"/>
            <a:t>Average of farm rental values for North and South Carolina. Estimated from USDA National Agricultural Statistics</a:t>
          </a:r>
        </a:p>
        <a:p>
          <a:r>
            <a:rPr lang="en-US" sz="1100"/>
            <a:t>      Service 2010 published cropland rents.</a:t>
          </a:r>
        </a:p>
        <a:p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16934</xdr:colOff>
      <xdr:row>85</xdr:row>
      <xdr:rowOff>25400</xdr:rowOff>
    </xdr:from>
    <xdr:to>
      <xdr:col>7</xdr:col>
      <xdr:colOff>57150</xdr:colOff>
      <xdr:row>94</xdr:row>
      <xdr:rowOff>42333</xdr:rowOff>
    </xdr:to>
    <xdr:sp macro="" textlink="">
      <xdr:nvSpPr>
        <xdr:cNvPr id="3" name="TextBox 2"/>
        <xdr:cNvSpPr txBox="1"/>
      </xdr:nvSpPr>
      <xdr:spPr>
        <a:xfrm>
          <a:off x="16934" y="16846550"/>
          <a:ext cx="8326966" cy="1817158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*Estimates derived from Mississippi State University, Traditional Vegetable 2013 Planning Budgets; Why Cows Need Names, and More Secrets of</a:t>
          </a:r>
          <a:r>
            <a:rPr lang="en-US" sz="1050" baseline="0"/>
            <a:t> </a:t>
          </a:r>
        </a:p>
        <a:p>
          <a:r>
            <a:rPr lang="en-US" sz="1050" baseline="0"/>
            <a:t>  </a:t>
          </a:r>
          <a:r>
            <a:rPr lang="en-US" sz="1050"/>
            <a:t>Amish Farms, Randy James, Kent State University Press, 2013 and internet search of various machinery suppliers.</a:t>
          </a:r>
        </a:p>
        <a:p>
          <a:r>
            <a:rPr lang="en-US" sz="1050"/>
            <a:t>**Total $/Ac. = Purchase Price – Salvage Value/Useful Life/ Acres Used + Repair &amp; Maintenance.</a:t>
          </a:r>
        </a:p>
        <a:p>
          <a:endParaRPr lang="en-US" sz="105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Prepared and updated by: Randy James, PhD, Professor Emeritus, The Ohio State University; Karen RM McSwain, MS, Farm Services Director, Carolina Farm Stewardship Association; and farmers who attended the </a:t>
          </a:r>
          <a:r>
            <a:rPr lang="en-US" sz="105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Developing Enterprise Budget </a:t>
          </a:r>
          <a:r>
            <a:rPr 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workshop at CFSA’s Organic Commodities and Livestock Conference, 2015.</a:t>
          </a:r>
          <a:endParaRPr lang="en-US" sz="1050">
            <a:effectLst/>
          </a:endParaRPr>
        </a:p>
      </xdr:txBody>
    </xdr:sp>
    <xdr:clientData/>
  </xdr:twoCellAnchor>
  <xdr:twoCellAnchor>
    <xdr:from>
      <xdr:col>0</xdr:col>
      <xdr:colOff>9525</xdr:colOff>
      <xdr:row>49</xdr:row>
      <xdr:rowOff>0</xdr:rowOff>
    </xdr:from>
    <xdr:to>
      <xdr:col>7</xdr:col>
      <xdr:colOff>28575</xdr:colOff>
      <xdr:row>72</xdr:row>
      <xdr:rowOff>76200</xdr:rowOff>
    </xdr:to>
    <xdr:sp macro="" textlink="">
      <xdr:nvSpPr>
        <xdr:cNvPr id="7" name="TextBox 6"/>
        <xdr:cNvSpPr txBox="1"/>
      </xdr:nvSpPr>
      <xdr:spPr>
        <a:xfrm>
          <a:off x="9525" y="9344025"/>
          <a:ext cx="8305800" cy="463867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1.</a:t>
          </a:r>
          <a:r>
            <a:rPr lang="en-US" sz="1050" baseline="0"/>
            <a:t>    </a:t>
          </a:r>
          <a:r>
            <a:rPr lang="en-US" sz="1050"/>
            <a:t>Yield is average of University of Georgia Budgets 2011.  Price taken from Carolina Farm Stewardship Assoc. (CFSA) Organic</a:t>
          </a:r>
        </a:p>
        <a:p>
          <a:r>
            <a:rPr lang="en-US" sz="1050"/>
            <a:t>       Produce Marketing Survey, 2013.</a:t>
          </a:r>
        </a:p>
        <a:p>
          <a:r>
            <a:rPr lang="en-US" sz="1050"/>
            <a:t>2.</a:t>
          </a:r>
          <a:r>
            <a:rPr lang="en-US" sz="1050" baseline="0"/>
            <a:t>    </a:t>
          </a:r>
          <a:r>
            <a:rPr lang="en-US" sz="1050"/>
            <a:t>Variable costs are those costs that a farmer incurs because he/she decided to grow this specific crop.</a:t>
          </a:r>
        </a:p>
        <a:p>
          <a:r>
            <a:rPr lang="en-US" sz="1050"/>
            <a:t>3.</a:t>
          </a:r>
          <a:r>
            <a:rPr lang="en-US" sz="1050" baseline="0"/>
            <a:t>    </a:t>
          </a:r>
          <a:r>
            <a:rPr lang="en-US" sz="1050"/>
            <a:t>Average organic certification cost from USDA Farm Services Administration.</a:t>
          </a:r>
        </a:p>
        <a:p>
          <a:r>
            <a:rPr lang="en-US" sz="1050"/>
            <a:t>4.</a:t>
          </a:r>
          <a:r>
            <a:rPr lang="en-US" sz="1050" baseline="0"/>
            <a:t>    </a:t>
          </a:r>
          <a:r>
            <a:rPr lang="en-US" sz="1050"/>
            <a:t>Average of organic seedling prices found in Internet search.</a:t>
          </a:r>
        </a:p>
        <a:p>
          <a:r>
            <a:rPr lang="en-US" sz="1050"/>
            <a:t>5.</a:t>
          </a:r>
          <a:r>
            <a:rPr lang="en-US" sz="1050" baseline="0"/>
            <a:t>    </a:t>
          </a:r>
          <a:r>
            <a:rPr lang="en-US" sz="1050"/>
            <a:t>Average price of 1 ton of compost, chicken litter, or manure found in Internet search.</a:t>
          </a:r>
        </a:p>
        <a:p>
          <a:r>
            <a:rPr lang="en-US" sz="1050"/>
            <a:t>6.</a:t>
          </a:r>
          <a:r>
            <a:rPr lang="en-US" sz="1050" baseline="0"/>
            <a:t>    </a:t>
          </a:r>
          <a:r>
            <a:rPr lang="en-US" sz="1050"/>
            <a:t>Price extrapolated from Mississippi State University organic enterprise budget, 2009.</a:t>
          </a:r>
        </a:p>
        <a:p>
          <a:r>
            <a:rPr lang="en-US" sz="1050"/>
            <a:t>7.</a:t>
          </a:r>
          <a:r>
            <a:rPr lang="en-US" sz="1050" baseline="0"/>
            <a:t>    </a:t>
          </a:r>
          <a:r>
            <a:rPr lang="en-US" sz="1050"/>
            <a:t>Average of various cover crop seed and planting cost. Estimated from farmer interviews, and Mississippi State University</a:t>
          </a:r>
        </a:p>
        <a:p>
          <a:r>
            <a:rPr lang="en-US" sz="1050"/>
            <a:t>       enterprise budgets, 2013.</a:t>
          </a:r>
        </a:p>
        <a:p>
          <a:r>
            <a:rPr lang="en-US" sz="1050"/>
            <a:t>8.</a:t>
          </a:r>
          <a:r>
            <a:rPr lang="en-US" sz="1050" baseline="0"/>
            <a:t>    </a:t>
          </a:r>
          <a:r>
            <a:rPr lang="en-US" sz="1050"/>
            <a:t>Equals 1 ton of lime per acre every 3 years. Price from Internet search.</a:t>
          </a:r>
        </a:p>
        <a:p>
          <a:r>
            <a:rPr lang="en-US" sz="1050"/>
            <a:t>9.</a:t>
          </a:r>
          <a:r>
            <a:rPr lang="en-US" sz="1050" baseline="0"/>
            <a:t>   </a:t>
          </a:r>
          <a:r>
            <a:rPr lang="en-US" sz="1050"/>
            <a:t> Used only when mechanical and physical control methods are ineffective. Application rates and weighted average price for</a:t>
          </a:r>
        </a:p>
        <a:p>
          <a:r>
            <a:rPr lang="en-US" sz="1050"/>
            <a:t>       Cueve (copper), Serenade &amp; Sporatec taken from 2013 CFSA pest control worksheets.</a:t>
          </a:r>
        </a:p>
        <a:p>
          <a:r>
            <a:rPr lang="en-US" sz="1050"/>
            <a:t>10.</a:t>
          </a:r>
          <a:r>
            <a:rPr lang="en-US" sz="1050" baseline="0"/>
            <a:t>  </a:t>
          </a:r>
          <a:r>
            <a:rPr lang="en-US" sz="1050"/>
            <a:t>Mississippi State University, Traditional Vegetables 2013 Planning Budgets, and farmer reviews.</a:t>
          </a:r>
        </a:p>
        <a:p>
          <a:r>
            <a:rPr lang="en-US" sz="1050"/>
            <a:t>11.</a:t>
          </a:r>
          <a:r>
            <a:rPr lang="en-US" sz="1050" baseline="0"/>
            <a:t>  </a:t>
          </a:r>
          <a:r>
            <a:rPr lang="en-US" sz="1050"/>
            <a:t>Cost estimate from Internet search of various suppliers.</a:t>
          </a:r>
        </a:p>
        <a:p>
          <a:r>
            <a:rPr lang="en-US" sz="1050"/>
            <a:t>12.</a:t>
          </a:r>
          <a:r>
            <a:rPr lang="en-US" sz="1050" baseline="0"/>
            <a:t>  </a:t>
          </a:r>
          <a:r>
            <a:rPr lang="en-US" sz="1050"/>
            <a:t>Average of Clemson Extension 2012 and Mississippi State University 2013 enterprise budgets, plus prices from Internet</a:t>
          </a:r>
        </a:p>
        <a:p>
          <a:r>
            <a:rPr lang="en-US" sz="1050"/>
            <a:t>       search.</a:t>
          </a:r>
        </a:p>
        <a:p>
          <a:r>
            <a:rPr lang="en-US" sz="1050">
              <a:solidFill>
                <a:sysClr val="windowText" lastClr="000000"/>
              </a:solidFill>
            </a:rPr>
            <a:t>13.  $/UNIT value provided by farmers at CFSA’s Organic Commodities and Livestock Conference, 2015.</a:t>
          </a:r>
        </a:p>
        <a:p>
          <a:r>
            <a:rPr lang="en-US" sz="1050"/>
            <a:t>14.</a:t>
          </a:r>
          <a:r>
            <a:rPr lang="en-US" sz="1050" baseline="0"/>
            <a:t>  </a:t>
          </a:r>
          <a:r>
            <a:rPr lang="en-US" sz="1050"/>
            <a:t>Labor estimates vary widely.  This estimate is extrapolated from enterprise budget developed by Clemson Extension 2012,</a:t>
          </a:r>
        </a:p>
        <a:p>
          <a:r>
            <a:rPr lang="en-US" sz="1050"/>
            <a:t>     </a:t>
          </a:r>
          <a:r>
            <a:rPr lang="en-US" sz="1050" baseline="0"/>
            <a:t>  </a:t>
          </a:r>
          <a:r>
            <a:rPr lang="en-US" sz="1050"/>
            <a:t>and Mississippi State University 2013.</a:t>
          </a:r>
        </a:p>
        <a:p>
          <a:r>
            <a:rPr lang="en-US" sz="1050"/>
            <a:t>15.</a:t>
          </a:r>
          <a:r>
            <a:rPr lang="en-US" sz="1050" baseline="0"/>
            <a:t>  </a:t>
          </a:r>
          <a:r>
            <a:rPr lang="en-US" sz="1050"/>
            <a:t>Irrigation supplies include 1.5 rolls of drip tape and 6 acre inches of rural water cost. Derived from the Mississippi State</a:t>
          </a:r>
        </a:p>
        <a:p>
          <a:r>
            <a:rPr lang="en-US" sz="1050"/>
            <a:t>        University 2013 enterprise budgets.</a:t>
          </a:r>
        </a:p>
        <a:p>
          <a:r>
            <a:rPr lang="en-US" sz="1050"/>
            <a:t>16.</a:t>
          </a:r>
          <a:r>
            <a:rPr lang="en-US" sz="1050" baseline="0"/>
            <a:t>  </a:t>
          </a:r>
          <a:r>
            <a:rPr lang="en-US" sz="1050"/>
            <a:t>Price from Internet search. </a:t>
          </a:r>
        </a:p>
        <a:p>
          <a:r>
            <a:rPr lang="en-US" sz="1050"/>
            <a:t>17.</a:t>
          </a:r>
          <a:r>
            <a:rPr lang="en-US" sz="1050" baseline="0"/>
            <a:t>  </a:t>
          </a:r>
          <a:r>
            <a:rPr lang="en-US" sz="1050"/>
            <a:t>Purposely left blank for other unspecified farm costs.</a:t>
          </a:r>
        </a:p>
        <a:p>
          <a:r>
            <a:rPr lang="en-US" sz="1050"/>
            <a:t>18.</a:t>
          </a:r>
          <a:r>
            <a:rPr lang="en-US" sz="1050" baseline="0"/>
            <a:t> </a:t>
          </a:r>
          <a:r>
            <a:rPr lang="en-US" sz="1050"/>
            <a:t> Fixed costs are costs that a farmer incurs whether or not a crop is grown. </a:t>
          </a:r>
        </a:p>
        <a:p>
          <a:r>
            <a:rPr lang="en-US" sz="1050"/>
            <a:t>19.</a:t>
          </a:r>
          <a:r>
            <a:rPr lang="en-US" sz="1050" baseline="0"/>
            <a:t>  </a:t>
          </a:r>
          <a:r>
            <a:rPr lang="en-US" sz="1050"/>
            <a:t>See table below.</a:t>
          </a:r>
        </a:p>
        <a:p>
          <a:r>
            <a:rPr lang="en-US" sz="1050"/>
            <a:t>20.</a:t>
          </a:r>
          <a:r>
            <a:rPr lang="en-US" sz="1050" baseline="0"/>
            <a:t>  </a:t>
          </a:r>
          <a:r>
            <a:rPr lang="en-US" sz="1050"/>
            <a:t>Annual fixed cost for irrigation setup.</a:t>
          </a:r>
        </a:p>
        <a:p>
          <a:r>
            <a:rPr lang="en-US" sz="1050"/>
            <a:t>21.</a:t>
          </a:r>
          <a:r>
            <a:rPr lang="en-US" sz="1050" baseline="0"/>
            <a:t>  </a:t>
          </a:r>
          <a:r>
            <a:rPr lang="en-US" sz="1050"/>
            <a:t>Average of farm rental values for North and South Carolina. Estimated from USDA National Agricultural Statistics Service</a:t>
          </a:r>
        </a:p>
        <a:p>
          <a:r>
            <a:rPr lang="en-US" sz="1050"/>
            <a:t>       2010 published cropland rents.</a:t>
          </a:r>
        </a:p>
        <a:p>
          <a:endParaRPr lang="en-US" sz="1050"/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91"/>
  <sheetViews>
    <sheetView showGridLines="0" topLeftCell="A46" zoomScaleNormal="100" zoomScalePageLayoutView="150" workbookViewId="0">
      <selection activeCell="H26" sqref="H26"/>
    </sheetView>
  </sheetViews>
  <sheetFormatPr defaultColWidth="11" defaultRowHeight="15.75" x14ac:dyDescent="0.25"/>
  <cols>
    <col min="1" max="1" width="21.5" customWidth="1"/>
    <col min="2" max="2" width="13.625" style="5" customWidth="1"/>
    <col min="3" max="3" width="13.625" style="33" customWidth="1"/>
    <col min="4" max="6" width="13.625" style="47" customWidth="1"/>
    <col min="7" max="7" width="9.875" style="47" customWidth="1"/>
  </cols>
  <sheetData>
    <row r="1" spans="1:17" ht="24" customHeight="1" x14ac:dyDescent="0.3">
      <c r="A1" s="197" t="s">
        <v>136</v>
      </c>
      <c r="B1" s="197"/>
      <c r="C1" s="197"/>
      <c r="D1" s="197"/>
      <c r="E1" s="197"/>
      <c r="F1" s="197"/>
    </row>
    <row r="2" spans="1:17" x14ac:dyDescent="0.25">
      <c r="A2" s="198" t="s">
        <v>119</v>
      </c>
      <c r="B2" s="198"/>
      <c r="C2" s="198"/>
      <c r="D2" s="198"/>
      <c r="E2" s="198"/>
      <c r="F2" s="198"/>
    </row>
    <row r="3" spans="1:17" x14ac:dyDescent="0.25">
      <c r="A3" s="137"/>
      <c r="B3" s="137"/>
      <c r="C3" s="137"/>
      <c r="D3" s="137"/>
      <c r="E3" s="137"/>
      <c r="F3" s="137"/>
    </row>
    <row r="4" spans="1:17" x14ac:dyDescent="0.25">
      <c r="A4" s="198" t="s">
        <v>120</v>
      </c>
      <c r="B4" s="198"/>
      <c r="C4" s="198"/>
      <c r="D4" s="198"/>
      <c r="E4" s="198"/>
      <c r="F4" s="198"/>
    </row>
    <row r="5" spans="1:17" x14ac:dyDescent="0.25">
      <c r="A5" s="199" t="s">
        <v>121</v>
      </c>
      <c r="B5" s="199"/>
      <c r="C5" s="199"/>
      <c r="D5" s="199"/>
      <c r="E5" s="199"/>
      <c r="F5" s="199"/>
    </row>
    <row r="6" spans="1:17" x14ac:dyDescent="0.25">
      <c r="A6" s="145"/>
      <c r="B6" s="145"/>
      <c r="C6" s="145"/>
      <c r="D6" s="145"/>
      <c r="E6" s="145"/>
      <c r="F6" s="145"/>
    </row>
    <row r="7" spans="1:17" s="1" customFormat="1" x14ac:dyDescent="0.25">
      <c r="A7" s="146"/>
      <c r="B7" s="145" t="s">
        <v>0</v>
      </c>
      <c r="C7" s="147" t="s">
        <v>1</v>
      </c>
      <c r="D7" s="148" t="s">
        <v>2</v>
      </c>
      <c r="E7" s="148" t="s">
        <v>54</v>
      </c>
      <c r="F7" s="148" t="s">
        <v>55</v>
      </c>
      <c r="G7" s="6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s="3" customFormat="1" ht="18.75" x14ac:dyDescent="0.3">
      <c r="A8" s="3" t="s">
        <v>3</v>
      </c>
      <c r="B8" s="4"/>
      <c r="C8" s="35"/>
      <c r="D8" s="49"/>
      <c r="E8" s="49"/>
      <c r="F8" s="49"/>
      <c r="G8" s="49"/>
    </row>
    <row r="9" spans="1:17" x14ac:dyDescent="0.25">
      <c r="A9" s="8" t="s">
        <v>63</v>
      </c>
      <c r="B9" s="5" t="s">
        <v>58</v>
      </c>
      <c r="C9" s="39">
        <v>300</v>
      </c>
      <c r="D9" s="50">
        <v>31</v>
      </c>
      <c r="E9" s="50">
        <v>9300</v>
      </c>
      <c r="F9" s="61"/>
      <c r="G9" s="135"/>
    </row>
    <row r="10" spans="1:17" x14ac:dyDescent="0.25">
      <c r="C10" s="39"/>
      <c r="D10" s="50"/>
      <c r="E10" s="50"/>
      <c r="F10" s="62"/>
    </row>
    <row r="11" spans="1:17" s="3" customFormat="1" ht="18.75" x14ac:dyDescent="0.3">
      <c r="A11" s="7" t="s">
        <v>4</v>
      </c>
      <c r="B11" s="4"/>
      <c r="C11" s="40"/>
      <c r="D11" s="51"/>
      <c r="E11" s="51"/>
      <c r="F11" s="63"/>
      <c r="G11" s="49"/>
    </row>
    <row r="12" spans="1:17" x14ac:dyDescent="0.25">
      <c r="A12" s="8" t="s">
        <v>5</v>
      </c>
      <c r="B12" s="5" t="s">
        <v>6</v>
      </c>
      <c r="C12" s="84">
        <v>1</v>
      </c>
      <c r="D12" s="83">
        <v>80</v>
      </c>
      <c r="E12" s="83">
        <v>80</v>
      </c>
      <c r="F12" s="61"/>
    </row>
    <row r="13" spans="1:17" x14ac:dyDescent="0.25">
      <c r="A13" s="8" t="s">
        <v>30</v>
      </c>
      <c r="B13" s="5" t="s">
        <v>31</v>
      </c>
      <c r="C13" s="84">
        <v>18</v>
      </c>
      <c r="D13" s="83">
        <v>45</v>
      </c>
      <c r="E13" s="83">
        <v>810</v>
      </c>
      <c r="F13" s="64"/>
    </row>
    <row r="14" spans="1:17" x14ac:dyDescent="0.25">
      <c r="A14" s="8" t="s">
        <v>118</v>
      </c>
      <c r="B14" s="5" t="s">
        <v>7</v>
      </c>
      <c r="C14" s="84">
        <v>2</v>
      </c>
      <c r="D14" s="83">
        <v>40</v>
      </c>
      <c r="E14" s="83">
        <v>80</v>
      </c>
      <c r="F14" s="65"/>
    </row>
    <row r="15" spans="1:17" x14ac:dyDescent="0.25">
      <c r="A15" s="8" t="s">
        <v>8</v>
      </c>
      <c r="B15" s="5" t="s">
        <v>6</v>
      </c>
      <c r="C15" s="84">
        <v>1</v>
      </c>
      <c r="D15" s="83">
        <v>80</v>
      </c>
      <c r="E15" s="83">
        <v>80</v>
      </c>
      <c r="F15" s="64"/>
    </row>
    <row r="16" spans="1:17" x14ac:dyDescent="0.25">
      <c r="A16" s="8" t="s">
        <v>9</v>
      </c>
      <c r="B16" s="5" t="s">
        <v>7</v>
      </c>
      <c r="C16" s="84">
        <v>0.33</v>
      </c>
      <c r="D16" s="83">
        <v>40</v>
      </c>
      <c r="E16" s="83">
        <v>13</v>
      </c>
      <c r="F16" s="65"/>
    </row>
    <row r="17" spans="1:7" x14ac:dyDescent="0.25">
      <c r="A17" s="8" t="s">
        <v>10</v>
      </c>
      <c r="B17" s="5" t="s">
        <v>11</v>
      </c>
      <c r="C17" s="84">
        <v>296</v>
      </c>
      <c r="D17" s="83">
        <v>0.7</v>
      </c>
      <c r="E17" s="83">
        <v>207</v>
      </c>
      <c r="F17" s="65"/>
    </row>
    <row r="18" spans="1:7" x14ac:dyDescent="0.25">
      <c r="A18" s="8" t="s">
        <v>79</v>
      </c>
      <c r="B18" s="5" t="s">
        <v>13</v>
      </c>
      <c r="C18" s="84">
        <v>20</v>
      </c>
      <c r="D18" s="83">
        <v>2.5</v>
      </c>
      <c r="E18" s="83">
        <v>50</v>
      </c>
      <c r="F18" s="64"/>
    </row>
    <row r="19" spans="1:7" x14ac:dyDescent="0.25">
      <c r="A19" s="8" t="s">
        <v>117</v>
      </c>
      <c r="B19" s="5" t="s">
        <v>14</v>
      </c>
      <c r="C19" s="84">
        <v>300</v>
      </c>
      <c r="D19" s="83">
        <v>2</v>
      </c>
      <c r="E19" s="83">
        <v>600</v>
      </c>
      <c r="F19" s="65"/>
    </row>
    <row r="20" spans="1:7" x14ac:dyDescent="0.25">
      <c r="A20" s="8" t="s">
        <v>77</v>
      </c>
      <c r="B20" s="5" t="s">
        <v>16</v>
      </c>
      <c r="C20" s="84">
        <v>170</v>
      </c>
      <c r="D20" s="83">
        <v>10</v>
      </c>
      <c r="E20" s="83">
        <v>1700</v>
      </c>
      <c r="F20" s="64"/>
    </row>
    <row r="21" spans="1:7" x14ac:dyDescent="0.25">
      <c r="A21" s="8" t="s">
        <v>78</v>
      </c>
      <c r="B21" s="5" t="s">
        <v>6</v>
      </c>
      <c r="C21" s="84">
        <v>1</v>
      </c>
      <c r="D21" s="83">
        <v>1000</v>
      </c>
      <c r="E21" s="83">
        <v>1000</v>
      </c>
      <c r="F21" s="65"/>
    </row>
    <row r="22" spans="1:7" x14ac:dyDescent="0.25">
      <c r="A22" s="8" t="s">
        <v>91</v>
      </c>
      <c r="B22" s="5" t="s">
        <v>6</v>
      </c>
      <c r="C22" s="84">
        <v>1</v>
      </c>
      <c r="D22" s="83">
        <v>200</v>
      </c>
      <c r="E22" s="83">
        <v>200</v>
      </c>
      <c r="F22" s="61"/>
    </row>
    <row r="23" spans="1:7" x14ac:dyDescent="0.25">
      <c r="A23" s="8" t="s">
        <v>92</v>
      </c>
      <c r="C23" s="39"/>
      <c r="F23" s="61"/>
    </row>
    <row r="24" spans="1:7" x14ac:dyDescent="0.25">
      <c r="C24" s="39"/>
      <c r="F24" s="62"/>
    </row>
    <row r="25" spans="1:7" s="3" customFormat="1" ht="18.75" x14ac:dyDescent="0.3">
      <c r="B25" s="4"/>
      <c r="C25" s="40"/>
      <c r="D25" s="49"/>
      <c r="E25" s="52"/>
      <c r="F25" s="66"/>
      <c r="G25" s="49"/>
    </row>
    <row r="26" spans="1:7" s="9" customFormat="1" x14ac:dyDescent="0.25">
      <c r="A26" s="11" t="s">
        <v>19</v>
      </c>
      <c r="B26" s="12"/>
      <c r="C26" s="41"/>
      <c r="D26" s="68"/>
      <c r="E26" s="53">
        <f>SUM(E12:E22)</f>
        <v>4820</v>
      </c>
      <c r="F26" s="71">
        <f>F12+F13+F14+F15+F16+F17+F18+F19+F20+F21+F22+F23</f>
        <v>0</v>
      </c>
      <c r="G26" s="55"/>
    </row>
    <row r="27" spans="1:7" x14ac:dyDescent="0.25">
      <c r="C27" s="39"/>
      <c r="F27" s="62"/>
    </row>
    <row r="28" spans="1:7" x14ac:dyDescent="0.25">
      <c r="A28" s="13" t="s">
        <v>93</v>
      </c>
      <c r="C28" s="39"/>
      <c r="F28" s="62"/>
    </row>
    <row r="29" spans="1:7" x14ac:dyDescent="0.25">
      <c r="A29" s="8" t="s">
        <v>94</v>
      </c>
      <c r="B29" s="5" t="s">
        <v>6</v>
      </c>
      <c r="C29" s="39">
        <v>1</v>
      </c>
      <c r="D29" s="83">
        <v>240</v>
      </c>
      <c r="E29" s="83">
        <v>240</v>
      </c>
      <c r="F29" s="61"/>
    </row>
    <row r="30" spans="1:7" x14ac:dyDescent="0.25">
      <c r="A30" s="8" t="s">
        <v>95</v>
      </c>
      <c r="B30" s="5" t="s">
        <v>6</v>
      </c>
      <c r="C30" s="39">
        <v>1</v>
      </c>
      <c r="D30" s="83">
        <v>80</v>
      </c>
      <c r="E30" s="83">
        <v>80</v>
      </c>
      <c r="F30" s="62"/>
    </row>
    <row r="31" spans="1:7" x14ac:dyDescent="0.25">
      <c r="A31" s="8" t="s">
        <v>96</v>
      </c>
      <c r="B31" s="5" t="s">
        <v>6</v>
      </c>
      <c r="C31" s="39">
        <v>1</v>
      </c>
      <c r="D31" s="83">
        <v>50</v>
      </c>
      <c r="E31" s="83">
        <v>50</v>
      </c>
      <c r="F31" s="65"/>
    </row>
    <row r="32" spans="1:7" x14ac:dyDescent="0.25">
      <c r="C32" s="39"/>
      <c r="D32" s="50"/>
      <c r="E32" s="86"/>
      <c r="F32" s="61"/>
    </row>
    <row r="33" spans="1:9" x14ac:dyDescent="0.25">
      <c r="A33" t="s">
        <v>24</v>
      </c>
      <c r="C33" s="39"/>
      <c r="D33" s="50"/>
      <c r="E33" s="83">
        <f>SUM(E29:E32)</f>
        <v>370</v>
      </c>
      <c r="F33" s="72"/>
    </row>
    <row r="34" spans="1:9" ht="16.5" thickBot="1" x14ac:dyDescent="0.3">
      <c r="A34" s="165"/>
      <c r="B34" s="166"/>
      <c r="C34" s="184"/>
      <c r="D34" s="193"/>
      <c r="E34" s="193"/>
      <c r="F34" s="176"/>
    </row>
    <row r="35" spans="1:9" s="9" customFormat="1" ht="24" customHeight="1" thickBot="1" x14ac:dyDescent="0.3">
      <c r="A35" s="165" t="s">
        <v>25</v>
      </c>
      <c r="B35" s="166"/>
      <c r="C35" s="185"/>
      <c r="D35" s="193"/>
      <c r="E35" s="193">
        <f>E26+E33</f>
        <v>5190</v>
      </c>
      <c r="F35" s="177">
        <f>SUM(F26,F33)</f>
        <v>0</v>
      </c>
      <c r="G35" s="55"/>
    </row>
    <row r="36" spans="1:9" s="9" customFormat="1" x14ac:dyDescent="0.25">
      <c r="A36" s="6" t="s">
        <v>26</v>
      </c>
      <c r="B36" s="12"/>
      <c r="C36" s="187"/>
      <c r="D36" s="68"/>
      <c r="E36" s="68">
        <f>E9-E26</f>
        <v>4480</v>
      </c>
      <c r="F36" s="72">
        <f>F9-F26</f>
        <v>0</v>
      </c>
      <c r="G36" s="55"/>
    </row>
    <row r="37" spans="1:9" s="9" customFormat="1" ht="21.95" customHeight="1" x14ac:dyDescent="0.25">
      <c r="A37" s="6" t="s">
        <v>27</v>
      </c>
      <c r="B37" s="12"/>
      <c r="C37" s="187"/>
      <c r="D37" s="68"/>
      <c r="E37" s="68">
        <f>E9-E35</f>
        <v>4110</v>
      </c>
      <c r="F37" s="72">
        <f>F9-F35</f>
        <v>0</v>
      </c>
      <c r="G37" s="55"/>
    </row>
    <row r="38" spans="1:9" s="9" customFormat="1" x14ac:dyDescent="0.25">
      <c r="B38" s="14"/>
      <c r="C38" s="36"/>
      <c r="D38" s="55"/>
      <c r="E38" s="55"/>
      <c r="F38" s="64"/>
      <c r="G38" s="55"/>
    </row>
    <row r="39" spans="1:9" s="9" customFormat="1" x14ac:dyDescent="0.25">
      <c r="B39" s="14"/>
      <c r="C39" s="36"/>
      <c r="D39" s="55"/>
      <c r="E39" s="55"/>
      <c r="F39" s="64"/>
      <c r="G39" s="55"/>
    </row>
    <row r="40" spans="1:9" s="9" customFormat="1" x14ac:dyDescent="0.25">
      <c r="B40" s="14"/>
      <c r="C40" s="36"/>
      <c r="D40" s="55"/>
      <c r="E40" s="55"/>
      <c r="F40" s="64"/>
      <c r="G40" s="55"/>
    </row>
    <row r="46" spans="1:9" x14ac:dyDescent="0.25">
      <c r="A46" t="s">
        <v>52</v>
      </c>
    </row>
    <row r="47" spans="1:9" x14ac:dyDescent="0.25">
      <c r="A47" s="20"/>
      <c r="B47" s="20"/>
      <c r="C47" s="37"/>
      <c r="D47" s="56"/>
      <c r="E47" s="56"/>
      <c r="F47" s="56"/>
      <c r="G47" s="56"/>
      <c r="H47" s="20"/>
      <c r="I47" s="20"/>
    </row>
    <row r="48" spans="1:9" x14ac:dyDescent="0.25">
      <c r="A48" s="20"/>
      <c r="B48" s="20"/>
      <c r="C48" s="37"/>
      <c r="D48" s="56"/>
      <c r="E48" s="56"/>
      <c r="F48" s="56"/>
      <c r="G48" s="56"/>
      <c r="H48" s="20"/>
      <c r="I48" s="20"/>
    </row>
    <row r="49" spans="1:9" x14ac:dyDescent="0.25">
      <c r="A49" s="20"/>
      <c r="B49" s="20"/>
      <c r="C49" s="37"/>
      <c r="D49" s="56"/>
      <c r="E49" s="56"/>
      <c r="F49" s="56"/>
      <c r="G49" s="56"/>
      <c r="H49" s="20"/>
      <c r="I49" s="20"/>
    </row>
    <row r="50" spans="1:9" x14ac:dyDescent="0.25">
      <c r="A50" s="20"/>
      <c r="B50" s="20"/>
      <c r="C50" s="37"/>
      <c r="D50" s="56"/>
      <c r="E50" s="56"/>
      <c r="F50" s="56"/>
      <c r="G50" s="56"/>
      <c r="H50" s="20"/>
      <c r="I50" s="20"/>
    </row>
    <row r="51" spans="1:9" x14ac:dyDescent="0.25">
      <c r="A51" s="20"/>
      <c r="B51" s="20"/>
      <c r="C51" s="37"/>
      <c r="D51" s="56"/>
      <c r="E51" s="56"/>
      <c r="F51" s="56"/>
      <c r="G51" s="56"/>
      <c r="H51" s="20"/>
      <c r="I51" s="20"/>
    </row>
    <row r="52" spans="1:9" x14ac:dyDescent="0.25">
      <c r="A52" s="20"/>
      <c r="B52" s="20"/>
      <c r="C52" s="37"/>
      <c r="D52" s="56"/>
      <c r="E52" s="56"/>
      <c r="F52" s="56"/>
      <c r="G52" s="56"/>
      <c r="H52" s="20"/>
      <c r="I52" s="20"/>
    </row>
    <row r="53" spans="1:9" x14ac:dyDescent="0.25">
      <c r="A53" s="20"/>
      <c r="B53" s="20"/>
      <c r="C53" s="37"/>
      <c r="D53" s="56"/>
      <c r="E53" s="56"/>
      <c r="F53" s="56"/>
      <c r="G53" s="56"/>
      <c r="H53" s="20"/>
      <c r="I53" s="20"/>
    </row>
    <row r="54" spans="1:9" x14ac:dyDescent="0.25">
      <c r="A54" s="20"/>
      <c r="B54" s="20"/>
      <c r="C54" s="37"/>
      <c r="D54" s="56"/>
      <c r="E54" s="56"/>
      <c r="F54" s="56"/>
      <c r="G54" s="56"/>
      <c r="H54" s="20"/>
      <c r="I54" s="20"/>
    </row>
    <row r="55" spans="1:9" x14ac:dyDescent="0.25">
      <c r="A55" s="20"/>
      <c r="B55" s="20"/>
      <c r="C55" s="37"/>
      <c r="D55" s="56"/>
      <c r="E55" s="56"/>
      <c r="F55" s="56"/>
      <c r="G55" s="56"/>
      <c r="H55" s="20"/>
      <c r="I55" s="20"/>
    </row>
    <row r="56" spans="1:9" x14ac:dyDescent="0.25">
      <c r="A56" s="20"/>
      <c r="B56" s="20"/>
      <c r="C56" s="37"/>
      <c r="D56" s="56"/>
      <c r="E56" s="56"/>
      <c r="F56" s="56"/>
      <c r="G56" s="56"/>
      <c r="H56" s="20"/>
      <c r="I56" s="20"/>
    </row>
    <row r="57" spans="1:9" x14ac:dyDescent="0.25">
      <c r="A57" s="20"/>
      <c r="B57" s="20"/>
      <c r="C57" s="37"/>
      <c r="D57" s="56"/>
      <c r="E57" s="56"/>
      <c r="F57" s="56"/>
      <c r="G57" s="56"/>
      <c r="H57" s="20"/>
      <c r="I57" s="20"/>
    </row>
    <row r="58" spans="1:9" x14ac:dyDescent="0.25">
      <c r="A58" s="20"/>
      <c r="B58" s="20"/>
      <c r="C58" s="37"/>
      <c r="D58" s="56"/>
      <c r="E58" s="56"/>
      <c r="F58" s="56"/>
      <c r="G58" s="56"/>
      <c r="H58" s="20"/>
      <c r="I58" s="20"/>
    </row>
    <row r="59" spans="1:9" x14ac:dyDescent="0.25">
      <c r="A59" s="20"/>
      <c r="B59" s="20"/>
      <c r="C59" s="37"/>
      <c r="D59" s="56"/>
      <c r="E59" s="56"/>
      <c r="F59" s="56"/>
      <c r="G59" s="56"/>
      <c r="H59" s="20"/>
      <c r="I59" s="20"/>
    </row>
    <row r="60" spans="1:9" x14ac:dyDescent="0.25">
      <c r="A60" s="20"/>
      <c r="B60" s="20"/>
      <c r="C60" s="37"/>
      <c r="D60" s="56"/>
      <c r="E60" s="56"/>
      <c r="F60" s="56"/>
      <c r="G60" s="56"/>
      <c r="H60" s="20"/>
      <c r="I60" s="20"/>
    </row>
    <row r="61" spans="1:9" x14ac:dyDescent="0.25">
      <c r="A61" s="20"/>
      <c r="B61" s="20"/>
      <c r="C61" s="37"/>
      <c r="D61" s="56"/>
      <c r="E61" s="56"/>
      <c r="F61" s="56"/>
      <c r="G61" s="56"/>
      <c r="H61" s="20"/>
      <c r="I61" s="20"/>
    </row>
    <row r="62" spans="1:9" x14ac:dyDescent="0.25">
      <c r="A62" s="20"/>
      <c r="B62" s="20"/>
      <c r="C62" s="37"/>
      <c r="D62" s="56"/>
      <c r="E62" s="56"/>
      <c r="F62" s="56"/>
      <c r="G62" s="56"/>
      <c r="H62" s="20"/>
      <c r="I62" s="20"/>
    </row>
    <row r="63" spans="1:9" x14ac:dyDescent="0.25">
      <c r="A63" s="20"/>
      <c r="B63" s="20"/>
      <c r="C63" s="37"/>
      <c r="D63" s="56"/>
      <c r="E63" s="56"/>
      <c r="F63" s="56"/>
      <c r="G63" s="56"/>
      <c r="H63" s="20"/>
      <c r="I63" s="20"/>
    </row>
    <row r="64" spans="1:9" x14ac:dyDescent="0.25">
      <c r="A64" s="20"/>
      <c r="B64" s="20"/>
      <c r="C64" s="37"/>
      <c r="D64" s="56"/>
      <c r="E64" s="56"/>
      <c r="F64" s="56"/>
      <c r="G64" s="56"/>
      <c r="H64" s="20"/>
      <c r="I64" s="20"/>
    </row>
    <row r="65" spans="1:9" x14ac:dyDescent="0.25">
      <c r="A65" s="20"/>
      <c r="B65" s="20"/>
      <c r="C65" s="37"/>
      <c r="D65" s="56"/>
      <c r="E65" s="56"/>
      <c r="F65" s="56"/>
      <c r="G65" s="56"/>
      <c r="H65" s="20"/>
      <c r="I65" s="20"/>
    </row>
    <row r="66" spans="1:9" x14ac:dyDescent="0.25">
      <c r="A66" s="20"/>
      <c r="B66" s="20"/>
      <c r="C66" s="37"/>
      <c r="D66" s="56"/>
      <c r="E66" s="56"/>
      <c r="F66" s="56"/>
      <c r="G66" s="56"/>
      <c r="H66" s="20"/>
      <c r="I66" s="20"/>
    </row>
    <row r="67" spans="1:9" x14ac:dyDescent="0.25">
      <c r="A67" s="20"/>
      <c r="B67" s="20"/>
      <c r="C67" s="37"/>
      <c r="D67" s="56"/>
      <c r="E67" s="56"/>
      <c r="F67" s="56"/>
      <c r="G67" s="56"/>
      <c r="H67" s="20"/>
      <c r="I67" s="20"/>
    </row>
    <row r="68" spans="1:9" x14ac:dyDescent="0.25">
      <c r="A68" s="20"/>
      <c r="B68" s="20"/>
      <c r="C68" s="37"/>
      <c r="D68" s="56"/>
      <c r="E68" s="56"/>
      <c r="F68" s="56"/>
      <c r="G68" s="56"/>
      <c r="H68" s="20"/>
      <c r="I68" s="20"/>
    </row>
    <row r="69" spans="1:9" ht="20.100000000000001" customHeight="1" thickBot="1" x14ac:dyDescent="0.3">
      <c r="A69" s="195" t="s">
        <v>53</v>
      </c>
      <c r="B69" s="195"/>
      <c r="C69" s="38"/>
      <c r="D69" s="57"/>
      <c r="E69" s="57"/>
      <c r="F69" s="57"/>
      <c r="G69" s="57"/>
      <c r="H69" s="22"/>
      <c r="I69" s="22"/>
    </row>
    <row r="70" spans="1:9" ht="42" customHeight="1" thickBot="1" x14ac:dyDescent="0.3">
      <c r="A70" s="24" t="s">
        <v>33</v>
      </c>
      <c r="B70" s="25" t="s">
        <v>34</v>
      </c>
      <c r="C70" s="25" t="s">
        <v>35</v>
      </c>
      <c r="D70" s="69" t="s">
        <v>36</v>
      </c>
      <c r="E70" s="58" t="s">
        <v>37</v>
      </c>
      <c r="F70" s="58" t="s">
        <v>38</v>
      </c>
      <c r="G70" s="58" t="s">
        <v>39</v>
      </c>
      <c r="H70" s="28"/>
      <c r="I70" s="28"/>
    </row>
    <row r="71" spans="1:9" x14ac:dyDescent="0.25">
      <c r="A71" s="26" t="s">
        <v>57</v>
      </c>
      <c r="B71" s="59">
        <v>17000</v>
      </c>
      <c r="C71" s="87">
        <v>4000</v>
      </c>
      <c r="D71" s="90">
        <v>20</v>
      </c>
      <c r="E71" s="90">
        <v>10</v>
      </c>
      <c r="F71" s="59">
        <v>3</v>
      </c>
      <c r="G71" s="59">
        <v>68</v>
      </c>
      <c r="H71" s="26"/>
      <c r="I71" s="26"/>
    </row>
    <row r="72" spans="1:9" x14ac:dyDescent="0.25">
      <c r="A72" s="26" t="s">
        <v>40</v>
      </c>
      <c r="B72" s="57">
        <v>2500</v>
      </c>
      <c r="C72" s="88">
        <v>600</v>
      </c>
      <c r="D72" s="91">
        <v>15</v>
      </c>
      <c r="E72" s="91">
        <v>10</v>
      </c>
      <c r="F72" s="57">
        <v>0.3</v>
      </c>
      <c r="G72" s="57">
        <v>13</v>
      </c>
      <c r="H72" s="22"/>
      <c r="I72" s="22"/>
    </row>
    <row r="73" spans="1:9" x14ac:dyDescent="0.25">
      <c r="A73" s="26" t="s">
        <v>41</v>
      </c>
      <c r="B73" s="57">
        <v>2600</v>
      </c>
      <c r="C73" s="88">
        <v>600</v>
      </c>
      <c r="D73" s="91">
        <v>20</v>
      </c>
      <c r="E73" s="91">
        <v>4</v>
      </c>
      <c r="F73" s="57">
        <v>0.2</v>
      </c>
      <c r="G73" s="57">
        <v>25</v>
      </c>
      <c r="H73" s="22"/>
      <c r="I73" s="22"/>
    </row>
    <row r="74" spans="1:9" x14ac:dyDescent="0.25">
      <c r="A74" s="26" t="s">
        <v>42</v>
      </c>
      <c r="B74" s="57">
        <v>9400</v>
      </c>
      <c r="C74" s="88">
        <v>1900</v>
      </c>
      <c r="D74" s="91">
        <v>20</v>
      </c>
      <c r="E74" s="91">
        <v>10</v>
      </c>
      <c r="F74" s="57">
        <v>9.5</v>
      </c>
      <c r="G74" s="57">
        <v>47</v>
      </c>
      <c r="H74" s="22"/>
      <c r="I74" s="22"/>
    </row>
    <row r="75" spans="1:9" x14ac:dyDescent="0.25">
      <c r="A75" s="26" t="s">
        <v>43</v>
      </c>
      <c r="B75" s="57">
        <v>1100</v>
      </c>
      <c r="C75" s="88">
        <v>200</v>
      </c>
      <c r="D75" s="91">
        <v>20</v>
      </c>
      <c r="E75" s="91">
        <v>10</v>
      </c>
      <c r="F75" s="57">
        <v>0.1</v>
      </c>
      <c r="G75" s="57">
        <v>5</v>
      </c>
      <c r="H75" s="22"/>
      <c r="I75" s="22"/>
    </row>
    <row r="76" spans="1:9" x14ac:dyDescent="0.25">
      <c r="A76" s="19" t="s">
        <v>44</v>
      </c>
      <c r="B76" s="60">
        <v>4450</v>
      </c>
      <c r="C76" s="89">
        <v>900</v>
      </c>
      <c r="D76" s="92">
        <v>15</v>
      </c>
      <c r="E76" s="92">
        <v>10</v>
      </c>
      <c r="F76" s="60">
        <v>0.2</v>
      </c>
      <c r="G76" s="60">
        <v>24</v>
      </c>
      <c r="H76" s="22"/>
      <c r="I76" s="22"/>
    </row>
    <row r="77" spans="1:9" x14ac:dyDescent="0.25">
      <c r="A77" s="19" t="s">
        <v>45</v>
      </c>
      <c r="B77" s="60">
        <v>3000</v>
      </c>
      <c r="C77" s="89">
        <v>1500</v>
      </c>
      <c r="D77" s="92">
        <v>20</v>
      </c>
      <c r="E77" s="92">
        <v>10</v>
      </c>
      <c r="F77" s="60">
        <v>0.2</v>
      </c>
      <c r="G77" s="60">
        <v>8</v>
      </c>
      <c r="H77" s="22"/>
      <c r="I77" s="22"/>
    </row>
    <row r="78" spans="1:9" x14ac:dyDescent="0.25">
      <c r="A78" s="19" t="s">
        <v>46</v>
      </c>
      <c r="B78" s="60">
        <v>2500</v>
      </c>
      <c r="C78" s="89">
        <v>600</v>
      </c>
      <c r="D78" s="92">
        <v>20</v>
      </c>
      <c r="E78" s="92">
        <v>5</v>
      </c>
      <c r="F78" s="60">
        <v>1.5</v>
      </c>
      <c r="G78" s="60">
        <v>21</v>
      </c>
      <c r="H78" s="22"/>
      <c r="I78" s="22"/>
    </row>
    <row r="79" spans="1:9" x14ac:dyDescent="0.25">
      <c r="A79" s="19" t="s">
        <v>97</v>
      </c>
      <c r="B79" s="134">
        <v>1000</v>
      </c>
      <c r="C79" s="89">
        <v>0</v>
      </c>
      <c r="D79" s="92">
        <v>5</v>
      </c>
      <c r="E79" s="92">
        <v>7</v>
      </c>
      <c r="F79" s="60">
        <v>0</v>
      </c>
      <c r="G79" s="60">
        <v>29</v>
      </c>
      <c r="H79" s="22"/>
      <c r="I79" s="22"/>
    </row>
    <row r="80" spans="1:9" x14ac:dyDescent="0.25">
      <c r="D80" s="70"/>
      <c r="F80" s="196" t="s">
        <v>98</v>
      </c>
      <c r="G80" s="196"/>
      <c r="H80" s="21"/>
      <c r="I80" s="22"/>
    </row>
    <row r="81" spans="1:9" x14ac:dyDescent="0.25">
      <c r="A81" s="26"/>
      <c r="B81" s="22"/>
      <c r="C81" s="38"/>
      <c r="D81" s="57"/>
      <c r="E81" s="57"/>
      <c r="F81" s="57"/>
      <c r="G81" s="57"/>
      <c r="H81" s="22"/>
      <c r="I81" s="22"/>
    </row>
    <row r="82" spans="1:9" x14ac:dyDescent="0.25">
      <c r="A82" s="26"/>
      <c r="B82" s="22"/>
      <c r="C82" s="38"/>
      <c r="D82" s="57"/>
      <c r="E82" s="57"/>
      <c r="F82" s="57"/>
      <c r="G82" s="57"/>
      <c r="H82" s="22"/>
      <c r="I82" s="22"/>
    </row>
    <row r="83" spans="1:9" x14ac:dyDescent="0.25">
      <c r="A83" s="26"/>
      <c r="B83" s="22"/>
      <c r="C83" s="38"/>
      <c r="D83" s="57"/>
      <c r="E83" s="57"/>
      <c r="F83" s="57"/>
      <c r="G83" s="57"/>
      <c r="H83" s="22"/>
      <c r="I83" s="22"/>
    </row>
    <row r="84" spans="1:9" x14ac:dyDescent="0.25">
      <c r="A84" s="22"/>
      <c r="B84" s="22"/>
      <c r="C84" s="38"/>
      <c r="D84" s="57"/>
      <c r="E84" s="57"/>
      <c r="F84" s="57"/>
      <c r="G84" s="57"/>
      <c r="H84" s="22"/>
      <c r="I84" s="22"/>
    </row>
    <row r="85" spans="1:9" x14ac:dyDescent="0.25">
      <c r="A85" s="22"/>
      <c r="B85" s="22"/>
      <c r="C85" s="38"/>
      <c r="D85" s="57"/>
      <c r="E85" s="57"/>
      <c r="F85" s="57"/>
      <c r="G85" s="57"/>
      <c r="H85" s="22"/>
      <c r="I85" s="22"/>
    </row>
    <row r="86" spans="1:9" x14ac:dyDescent="0.25">
      <c r="A86" s="22"/>
      <c r="B86" s="22"/>
      <c r="C86" s="38"/>
      <c r="D86" s="57"/>
      <c r="E86" s="57"/>
      <c r="F86" s="57"/>
      <c r="G86" s="57"/>
      <c r="H86" s="22"/>
      <c r="I86" s="22"/>
    </row>
    <row r="87" spans="1:9" x14ac:dyDescent="0.25">
      <c r="A87" s="22"/>
      <c r="B87" s="22"/>
      <c r="C87" s="38"/>
      <c r="D87" s="57"/>
      <c r="E87" s="57"/>
      <c r="F87" s="57"/>
      <c r="G87" s="57"/>
      <c r="H87" s="22"/>
      <c r="I87" s="22"/>
    </row>
    <row r="88" spans="1:9" x14ac:dyDescent="0.25">
      <c r="A88" s="22"/>
      <c r="B88" s="22"/>
      <c r="C88" s="38"/>
      <c r="D88" s="57"/>
      <c r="E88" s="57"/>
      <c r="F88" s="57"/>
      <c r="G88" s="57"/>
      <c r="H88" s="22"/>
      <c r="I88" s="22"/>
    </row>
    <row r="89" spans="1:9" x14ac:dyDescent="0.25">
      <c r="A89" s="22"/>
      <c r="B89" s="22"/>
      <c r="C89" s="38"/>
      <c r="D89" s="57"/>
      <c r="E89" s="57"/>
      <c r="F89" s="57"/>
      <c r="G89" s="57"/>
      <c r="H89" s="22"/>
      <c r="I89" s="22"/>
    </row>
    <row r="90" spans="1:9" x14ac:dyDescent="0.25">
      <c r="A90" s="22"/>
      <c r="B90" s="22"/>
      <c r="C90" s="38"/>
      <c r="D90" s="57"/>
      <c r="E90" s="57"/>
      <c r="F90" s="57"/>
      <c r="G90" s="57"/>
      <c r="H90" s="22"/>
      <c r="I90" s="22"/>
    </row>
    <row r="91" spans="1:9" ht="50.25" customHeight="1" x14ac:dyDescent="0.25">
      <c r="A91" s="194"/>
      <c r="B91" s="194"/>
      <c r="C91" s="194"/>
      <c r="D91" s="194"/>
      <c r="E91" s="194"/>
      <c r="F91" s="194"/>
      <c r="G91" s="194"/>
      <c r="H91" s="22"/>
      <c r="I91" s="22"/>
    </row>
  </sheetData>
  <mergeCells count="7">
    <mergeCell ref="A91:G91"/>
    <mergeCell ref="A69:B69"/>
    <mergeCell ref="F80:G80"/>
    <mergeCell ref="A1:F1"/>
    <mergeCell ref="A2:F2"/>
    <mergeCell ref="A4:F4"/>
    <mergeCell ref="A5:F5"/>
  </mergeCells>
  <phoneticPr fontId="4" type="noConversion"/>
  <conditionalFormatting sqref="F26">
    <cfRule type="cellIs" dxfId="17" priority="3" operator="equal">
      <formula>0</formula>
    </cfRule>
  </conditionalFormatting>
  <conditionalFormatting sqref="F33">
    <cfRule type="cellIs" dxfId="16" priority="2" operator="equal">
      <formula>0</formula>
    </cfRule>
  </conditionalFormatting>
  <conditionalFormatting sqref="F35:F37">
    <cfRule type="cellIs" dxfId="15" priority="1" operator="equal">
      <formula>0</formula>
    </cfRule>
  </conditionalFormatting>
  <pageMargins left="0.25" right="0.25" top="0.75" bottom="0.75" header="0.38" footer="0.3"/>
  <pageSetup scale="92" fitToHeight="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AK97"/>
  <sheetViews>
    <sheetView showGridLines="0" topLeftCell="A51" zoomScaleNormal="100" zoomScalePageLayoutView="150" workbookViewId="0">
      <selection activeCell="I73" sqref="I73"/>
    </sheetView>
  </sheetViews>
  <sheetFormatPr defaultColWidth="11" defaultRowHeight="15.75" x14ac:dyDescent="0.25"/>
  <cols>
    <col min="1" max="1" width="28.5" customWidth="1"/>
    <col min="2" max="2" width="13.625" style="5" customWidth="1"/>
    <col min="3" max="6" width="13.625" customWidth="1"/>
    <col min="7" max="7" width="10.5" customWidth="1"/>
  </cols>
  <sheetData>
    <row r="1" spans="1:6" ht="18.75" x14ac:dyDescent="0.25">
      <c r="A1" s="200" t="s">
        <v>139</v>
      </c>
      <c r="B1" s="200"/>
      <c r="C1" s="200"/>
      <c r="D1" s="200"/>
      <c r="E1" s="200"/>
      <c r="F1" s="200"/>
    </row>
    <row r="2" spans="1:6" x14ac:dyDescent="0.25">
      <c r="A2" s="201" t="s">
        <v>137</v>
      </c>
      <c r="B2" s="201"/>
      <c r="C2" s="201"/>
      <c r="D2" s="201"/>
      <c r="E2" s="201"/>
      <c r="F2" s="201"/>
    </row>
    <row r="3" spans="1:6" x14ac:dyDescent="0.25">
      <c r="A3" s="198"/>
      <c r="B3" s="198"/>
      <c r="C3" s="198"/>
      <c r="D3" s="198"/>
      <c r="E3" s="198"/>
      <c r="F3" s="198"/>
    </row>
    <row r="4" spans="1:6" x14ac:dyDescent="0.25">
      <c r="A4" s="202" t="s">
        <v>138</v>
      </c>
      <c r="B4" s="202"/>
      <c r="C4" s="202"/>
      <c r="D4" s="202"/>
      <c r="E4" s="202"/>
      <c r="F4" s="202"/>
    </row>
    <row r="5" spans="1:6" x14ac:dyDescent="0.25">
      <c r="A5" s="202" t="s">
        <v>121</v>
      </c>
      <c r="B5" s="202"/>
      <c r="C5" s="202"/>
      <c r="D5" s="202"/>
      <c r="E5" s="202"/>
      <c r="F5" s="202"/>
    </row>
    <row r="6" spans="1:6" x14ac:dyDescent="0.25">
      <c r="A6" s="204"/>
      <c r="B6" s="204"/>
      <c r="C6" s="204"/>
      <c r="D6" s="204"/>
      <c r="E6" s="204"/>
      <c r="F6" s="204"/>
    </row>
    <row r="7" spans="1:6" s="27" customFormat="1" x14ac:dyDescent="0.25">
      <c r="A7" s="139"/>
      <c r="B7" s="2" t="s">
        <v>0</v>
      </c>
      <c r="C7" s="1" t="s">
        <v>1</v>
      </c>
      <c r="D7" s="1" t="s">
        <v>2</v>
      </c>
      <c r="E7" s="32" t="s">
        <v>54</v>
      </c>
      <c r="F7" s="141" t="s">
        <v>55</v>
      </c>
    </row>
    <row r="8" spans="1:6" s="3" customFormat="1" ht="18.75" x14ac:dyDescent="0.3">
      <c r="A8" s="3" t="s">
        <v>3</v>
      </c>
      <c r="B8" s="4"/>
    </row>
    <row r="9" spans="1:6" x14ac:dyDescent="0.25">
      <c r="A9" s="8" t="s">
        <v>28</v>
      </c>
      <c r="B9" s="5" t="s">
        <v>29</v>
      </c>
      <c r="C9" s="85">
        <v>20</v>
      </c>
      <c r="D9" s="83">
        <v>324</v>
      </c>
      <c r="E9" s="83">
        <v>6480</v>
      </c>
      <c r="F9" s="102"/>
    </row>
    <row r="10" spans="1:6" x14ac:dyDescent="0.25">
      <c r="C10" s="85"/>
      <c r="D10" s="83"/>
      <c r="E10" s="83"/>
      <c r="F10" s="103"/>
    </row>
    <row r="11" spans="1:6" s="3" customFormat="1" ht="18.75" x14ac:dyDescent="0.3">
      <c r="A11" s="7" t="s">
        <v>4</v>
      </c>
      <c r="B11" s="4"/>
      <c r="C11" s="94"/>
      <c r="D11" s="95"/>
      <c r="E11" s="95"/>
      <c r="F11" s="126"/>
    </row>
    <row r="12" spans="1:6" x14ac:dyDescent="0.25">
      <c r="A12" s="8" t="s">
        <v>5</v>
      </c>
      <c r="B12" s="5" t="s">
        <v>6</v>
      </c>
      <c r="C12" s="85">
        <v>1</v>
      </c>
      <c r="D12" s="83">
        <v>80</v>
      </c>
      <c r="E12" s="83">
        <v>80</v>
      </c>
      <c r="F12" s="102"/>
    </row>
    <row r="13" spans="1:6" x14ac:dyDescent="0.25">
      <c r="A13" s="8" t="s">
        <v>30</v>
      </c>
      <c r="B13" s="5" t="s">
        <v>31</v>
      </c>
      <c r="C13" s="85">
        <v>2</v>
      </c>
      <c r="D13" s="83">
        <v>200</v>
      </c>
      <c r="E13" s="83">
        <v>400</v>
      </c>
      <c r="F13" s="107"/>
    </row>
    <row r="14" spans="1:6" x14ac:dyDescent="0.25">
      <c r="A14" s="8" t="s">
        <v>118</v>
      </c>
      <c r="B14" s="5" t="s">
        <v>7</v>
      </c>
      <c r="C14" s="85">
        <v>2</v>
      </c>
      <c r="D14" s="83">
        <v>40</v>
      </c>
      <c r="E14" s="83">
        <v>80</v>
      </c>
      <c r="F14" s="104"/>
    </row>
    <row r="15" spans="1:6" x14ac:dyDescent="0.25">
      <c r="A15" s="8" t="s">
        <v>8</v>
      </c>
      <c r="B15" s="5" t="s">
        <v>6</v>
      </c>
      <c r="C15" s="85">
        <v>1</v>
      </c>
      <c r="D15" s="83">
        <v>80</v>
      </c>
      <c r="E15" s="83">
        <v>80</v>
      </c>
      <c r="F15" s="107"/>
    </row>
    <row r="16" spans="1:6" x14ac:dyDescent="0.25">
      <c r="A16" s="8" t="s">
        <v>9</v>
      </c>
      <c r="B16" s="5" t="s">
        <v>7</v>
      </c>
      <c r="C16" s="85">
        <v>0.33</v>
      </c>
      <c r="D16" s="83">
        <v>40</v>
      </c>
      <c r="E16" s="83">
        <v>13</v>
      </c>
      <c r="F16" s="104"/>
    </row>
    <row r="17" spans="1:37" x14ac:dyDescent="0.25">
      <c r="A17" s="8" t="s">
        <v>10</v>
      </c>
      <c r="B17" s="5" t="s">
        <v>11</v>
      </c>
      <c r="C17" s="85">
        <v>646</v>
      </c>
      <c r="D17" s="83">
        <v>0.7</v>
      </c>
      <c r="E17" s="83">
        <v>452</v>
      </c>
      <c r="F17" s="104"/>
    </row>
    <row r="18" spans="1:37" x14ac:dyDescent="0.25">
      <c r="A18" s="8" t="s">
        <v>12</v>
      </c>
      <c r="B18" s="5" t="s">
        <v>13</v>
      </c>
      <c r="C18" s="85">
        <v>20</v>
      </c>
      <c r="D18" s="83">
        <v>2.5</v>
      </c>
      <c r="E18" s="83">
        <v>50</v>
      </c>
      <c r="F18" s="107"/>
    </row>
    <row r="19" spans="1:37" x14ac:dyDescent="0.25">
      <c r="A19" s="8" t="s">
        <v>32</v>
      </c>
      <c r="B19" s="5" t="s">
        <v>14</v>
      </c>
      <c r="C19" s="85">
        <v>20</v>
      </c>
      <c r="D19" s="83">
        <v>20</v>
      </c>
      <c r="E19" s="83">
        <v>400</v>
      </c>
      <c r="F19" s="104"/>
    </row>
    <row r="20" spans="1:37" x14ac:dyDescent="0.25">
      <c r="A20" s="8" t="s">
        <v>15</v>
      </c>
      <c r="B20" s="5" t="s">
        <v>16</v>
      </c>
      <c r="C20" s="85">
        <v>33</v>
      </c>
      <c r="D20" s="83">
        <v>10</v>
      </c>
      <c r="E20" s="83">
        <v>330</v>
      </c>
      <c r="F20" s="107"/>
    </row>
    <row r="21" spans="1:37" x14ac:dyDescent="0.25">
      <c r="A21" s="8" t="s">
        <v>17</v>
      </c>
      <c r="B21" s="5" t="s">
        <v>6</v>
      </c>
      <c r="C21" s="85">
        <v>1</v>
      </c>
      <c r="D21" s="83">
        <v>1000</v>
      </c>
      <c r="E21" s="83">
        <v>1000</v>
      </c>
      <c r="F21" s="104"/>
    </row>
    <row r="22" spans="1:37" x14ac:dyDescent="0.25">
      <c r="A22" s="8" t="s">
        <v>102</v>
      </c>
      <c r="B22" s="5" t="s">
        <v>6</v>
      </c>
      <c r="C22" s="85">
        <v>1</v>
      </c>
      <c r="D22" s="83">
        <v>200</v>
      </c>
      <c r="E22" s="83">
        <v>200</v>
      </c>
      <c r="F22" s="102"/>
    </row>
    <row r="23" spans="1:37" x14ac:dyDescent="0.25">
      <c r="A23" s="8" t="s">
        <v>99</v>
      </c>
      <c r="C23" s="85"/>
      <c r="D23" s="83"/>
      <c r="E23" s="83"/>
      <c r="F23" s="102"/>
    </row>
    <row r="24" spans="1:37" x14ac:dyDescent="0.25">
      <c r="C24" s="46"/>
      <c r="D24" s="96"/>
      <c r="E24" s="96"/>
      <c r="F24" s="103"/>
    </row>
    <row r="25" spans="1:37" s="3" customFormat="1" ht="18.75" x14ac:dyDescent="0.3">
      <c r="B25" s="4"/>
      <c r="C25" s="116"/>
      <c r="D25" s="127"/>
      <c r="E25" s="117"/>
      <c r="F25" s="111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</row>
    <row r="26" spans="1:37" s="6" customFormat="1" x14ac:dyDescent="0.25">
      <c r="A26" s="11" t="s">
        <v>19</v>
      </c>
      <c r="B26" s="12"/>
      <c r="C26" s="133"/>
      <c r="D26" s="105"/>
      <c r="E26" s="86">
        <f>SUM(E12:E25)</f>
        <v>3085</v>
      </c>
      <c r="F26" s="130">
        <f>F12+F13+F14+F15+F16+F17+F18+F19+F20+F21+F22+F23</f>
        <v>0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</row>
    <row r="27" spans="1:37" x14ac:dyDescent="0.25">
      <c r="C27" s="46"/>
      <c r="D27" s="96"/>
      <c r="E27" s="96"/>
      <c r="F27" s="103"/>
    </row>
    <row r="28" spans="1:37" x14ac:dyDescent="0.25">
      <c r="A28" s="13" t="s">
        <v>93</v>
      </c>
      <c r="C28" s="46"/>
      <c r="D28" s="96"/>
      <c r="E28" s="96"/>
      <c r="F28" s="103"/>
    </row>
    <row r="29" spans="1:37" x14ac:dyDescent="0.25">
      <c r="A29" s="8" t="s">
        <v>94</v>
      </c>
      <c r="B29" s="5" t="s">
        <v>6</v>
      </c>
      <c r="C29" s="85">
        <v>1</v>
      </c>
      <c r="D29" s="83">
        <v>211</v>
      </c>
      <c r="E29" s="83">
        <v>211</v>
      </c>
      <c r="F29" s="102"/>
    </row>
    <row r="30" spans="1:37" x14ac:dyDescent="0.25">
      <c r="A30" s="8" t="s">
        <v>95</v>
      </c>
      <c r="B30" s="5" t="s">
        <v>6</v>
      </c>
      <c r="C30" s="85">
        <v>1</v>
      </c>
      <c r="D30" s="83">
        <v>80</v>
      </c>
      <c r="E30" s="83">
        <v>80</v>
      </c>
      <c r="F30" s="103"/>
    </row>
    <row r="31" spans="1:37" x14ac:dyDescent="0.25">
      <c r="A31" s="8" t="s">
        <v>96</v>
      </c>
      <c r="B31" s="5" t="s">
        <v>6</v>
      </c>
      <c r="C31" s="85">
        <v>1</v>
      </c>
      <c r="D31" s="83">
        <v>50</v>
      </c>
      <c r="E31" s="83">
        <v>50</v>
      </c>
      <c r="F31" s="104"/>
    </row>
    <row r="32" spans="1:37" x14ac:dyDescent="0.25">
      <c r="C32" s="85"/>
      <c r="D32" s="83"/>
      <c r="E32" s="86"/>
      <c r="F32" s="102"/>
    </row>
    <row r="33" spans="1:6" x14ac:dyDescent="0.25">
      <c r="A33" t="s">
        <v>24</v>
      </c>
      <c r="C33" s="85"/>
      <c r="D33" s="83"/>
      <c r="E33" s="83">
        <f>SUM(E29:E32)</f>
        <v>341</v>
      </c>
      <c r="F33" s="108">
        <f>F29+F30+F31</f>
        <v>0</v>
      </c>
    </row>
    <row r="34" spans="1:6" ht="16.5" thickBot="1" x14ac:dyDescent="0.3">
      <c r="A34" s="165"/>
      <c r="B34" s="166"/>
      <c r="C34" s="167"/>
      <c r="D34" s="168"/>
      <c r="E34" s="168"/>
      <c r="F34" s="175"/>
    </row>
    <row r="35" spans="1:6" s="9" customFormat="1" ht="24" customHeight="1" thickBot="1" x14ac:dyDescent="0.3">
      <c r="A35" s="165" t="s">
        <v>25</v>
      </c>
      <c r="B35" s="166"/>
      <c r="C35" s="167"/>
      <c r="D35" s="168"/>
      <c r="E35" s="168">
        <f>E26+E33</f>
        <v>3426</v>
      </c>
      <c r="F35" s="171">
        <f>F26+F33</f>
        <v>0</v>
      </c>
    </row>
    <row r="36" spans="1:6" s="9" customFormat="1" x14ac:dyDescent="0.25">
      <c r="A36" s="159" t="s">
        <v>26</v>
      </c>
      <c r="B36" s="160"/>
      <c r="C36" s="161"/>
      <c r="D36" s="162"/>
      <c r="E36" s="162">
        <f>E9-E26</f>
        <v>3395</v>
      </c>
      <c r="F36" s="174">
        <f>F9-F26</f>
        <v>0</v>
      </c>
    </row>
    <row r="37" spans="1:6" s="9" customFormat="1" ht="21.95" customHeight="1" x14ac:dyDescent="0.25">
      <c r="A37" s="10" t="s">
        <v>27</v>
      </c>
      <c r="B37" s="15"/>
      <c r="C37" s="131"/>
      <c r="D37" s="97"/>
      <c r="E37" s="97">
        <f>E9-E35</f>
        <v>3054</v>
      </c>
      <c r="F37" s="110">
        <f>F9-F35</f>
        <v>0</v>
      </c>
    </row>
    <row r="38" spans="1:6" s="9" customFormat="1" x14ac:dyDescent="0.25">
      <c r="B38" s="14"/>
      <c r="F38" s="17"/>
    </row>
    <row r="49" spans="1:7" x14ac:dyDescent="0.25">
      <c r="A49" t="s">
        <v>52</v>
      </c>
    </row>
    <row r="50" spans="1:7" x14ac:dyDescent="0.25">
      <c r="A50" s="20"/>
      <c r="B50" s="20"/>
      <c r="C50" s="20"/>
      <c r="D50" s="20"/>
      <c r="E50" s="20"/>
      <c r="F50" s="20"/>
      <c r="G50" s="20"/>
    </row>
    <row r="51" spans="1:7" x14ac:dyDescent="0.25">
      <c r="A51" s="20"/>
      <c r="B51" s="20"/>
      <c r="C51" s="20"/>
      <c r="D51" s="20"/>
      <c r="E51" s="20"/>
      <c r="F51" s="20"/>
      <c r="G51" s="20"/>
    </row>
    <row r="52" spans="1:7" x14ac:dyDescent="0.25">
      <c r="A52" s="20"/>
      <c r="B52" s="20"/>
      <c r="C52" s="20"/>
      <c r="D52" s="20"/>
      <c r="E52" s="20"/>
      <c r="F52" s="20"/>
      <c r="G52" s="20"/>
    </row>
    <row r="53" spans="1:7" x14ac:dyDescent="0.25">
      <c r="A53" s="20"/>
      <c r="B53" s="20"/>
      <c r="C53" s="20"/>
      <c r="D53" s="20"/>
      <c r="E53" s="20"/>
      <c r="F53" s="20"/>
      <c r="G53" s="20"/>
    </row>
    <row r="54" spans="1:7" x14ac:dyDescent="0.25">
      <c r="A54" s="20"/>
      <c r="B54" s="20"/>
      <c r="C54" s="20"/>
      <c r="D54" s="20"/>
      <c r="E54" s="20"/>
      <c r="F54" s="20"/>
      <c r="G54" s="20"/>
    </row>
    <row r="55" spans="1:7" x14ac:dyDescent="0.25">
      <c r="A55" s="20"/>
      <c r="B55" s="20"/>
      <c r="C55" s="20"/>
      <c r="D55" s="20"/>
      <c r="E55" s="20"/>
      <c r="F55" s="20"/>
      <c r="G55" s="20"/>
    </row>
    <row r="56" spans="1:7" x14ac:dyDescent="0.25">
      <c r="A56" s="20"/>
      <c r="B56" s="20"/>
      <c r="C56" s="20"/>
      <c r="D56" s="20"/>
      <c r="E56" s="20"/>
      <c r="F56" s="20"/>
      <c r="G56" s="20"/>
    </row>
    <row r="57" spans="1:7" x14ac:dyDescent="0.25">
      <c r="A57" s="20"/>
      <c r="B57" s="20"/>
      <c r="C57" s="20"/>
      <c r="D57" s="20"/>
      <c r="E57" s="20"/>
      <c r="F57" s="20"/>
      <c r="G57" s="20"/>
    </row>
    <row r="58" spans="1:7" x14ac:dyDescent="0.25">
      <c r="A58" s="20"/>
      <c r="B58" s="20"/>
      <c r="C58" s="20"/>
      <c r="D58" s="20"/>
      <c r="E58" s="20"/>
      <c r="F58" s="20"/>
      <c r="G58" s="20"/>
    </row>
    <row r="59" spans="1:7" x14ac:dyDescent="0.25">
      <c r="A59" s="20"/>
      <c r="B59" s="20"/>
      <c r="C59" s="20"/>
      <c r="D59" s="20"/>
      <c r="E59" s="20"/>
      <c r="F59" s="20"/>
      <c r="G59" s="20"/>
    </row>
    <row r="60" spans="1:7" x14ac:dyDescent="0.25">
      <c r="A60" s="20"/>
      <c r="B60" s="20"/>
      <c r="C60" s="20"/>
      <c r="D60" s="20"/>
      <c r="E60" s="20"/>
      <c r="F60" s="20"/>
      <c r="G60" s="20"/>
    </row>
    <row r="61" spans="1:7" x14ac:dyDescent="0.25">
      <c r="A61" s="20"/>
      <c r="B61" s="20"/>
      <c r="C61" s="20"/>
      <c r="D61" s="20"/>
      <c r="E61" s="20"/>
      <c r="F61" s="20"/>
      <c r="G61" s="20"/>
    </row>
    <row r="62" spans="1:7" x14ac:dyDescent="0.25">
      <c r="A62" s="20"/>
      <c r="B62" s="20"/>
      <c r="C62" s="20"/>
      <c r="D62" s="20"/>
      <c r="E62" s="20"/>
      <c r="F62" s="20"/>
      <c r="G62" s="20"/>
    </row>
    <row r="63" spans="1:7" x14ac:dyDescent="0.25">
      <c r="A63" s="20"/>
      <c r="B63" s="20"/>
      <c r="C63" s="20"/>
      <c r="D63" s="20"/>
      <c r="E63" s="20"/>
      <c r="F63" s="20"/>
      <c r="G63" s="20"/>
    </row>
    <row r="64" spans="1:7" x14ac:dyDescent="0.25">
      <c r="A64" s="20"/>
      <c r="B64" s="20"/>
      <c r="C64" s="20"/>
      <c r="D64" s="20"/>
      <c r="E64" s="20"/>
      <c r="F64" s="20"/>
      <c r="G64" s="20"/>
    </row>
    <row r="65" spans="1:12" x14ac:dyDescent="0.25">
      <c r="A65" s="20"/>
      <c r="B65" s="20"/>
      <c r="C65" s="20"/>
      <c r="D65" s="20"/>
      <c r="E65" s="20"/>
      <c r="F65" s="20"/>
      <c r="G65" s="20"/>
    </row>
    <row r="66" spans="1:12" x14ac:dyDescent="0.25">
      <c r="A66" s="20"/>
      <c r="B66" s="20"/>
      <c r="C66" s="20"/>
      <c r="D66" s="20"/>
      <c r="E66" s="20"/>
      <c r="F66" s="20"/>
      <c r="G66" s="20"/>
    </row>
    <row r="67" spans="1:12" x14ac:dyDescent="0.25">
      <c r="A67" s="20"/>
      <c r="B67" s="20"/>
      <c r="C67" s="20"/>
      <c r="D67" s="20"/>
      <c r="E67" s="20"/>
      <c r="F67" s="20"/>
      <c r="G67" s="20"/>
    </row>
    <row r="68" spans="1:12" ht="15" customHeight="1" x14ac:dyDescent="0.25">
      <c r="A68" s="20"/>
      <c r="B68" s="20"/>
      <c r="C68" s="20"/>
      <c r="D68" s="20"/>
      <c r="E68" s="20"/>
      <c r="F68" s="20"/>
      <c r="G68" s="20"/>
    </row>
    <row r="69" spans="1:12" ht="15" customHeight="1" x14ac:dyDescent="0.25">
      <c r="A69" s="20"/>
      <c r="B69" s="20"/>
      <c r="C69" s="20"/>
      <c r="D69" s="20"/>
      <c r="E69" s="20"/>
      <c r="F69" s="20"/>
      <c r="G69" s="20"/>
    </row>
    <row r="70" spans="1:12" ht="15" customHeight="1" x14ac:dyDescent="0.25">
      <c r="A70" s="20"/>
      <c r="B70" s="20"/>
      <c r="C70" s="20"/>
      <c r="D70" s="20"/>
      <c r="E70" s="20"/>
      <c r="F70" s="20"/>
      <c r="G70" s="20"/>
    </row>
    <row r="71" spans="1:12" ht="15" customHeight="1" x14ac:dyDescent="0.25">
      <c r="A71" s="20"/>
      <c r="B71" s="20"/>
      <c r="C71" s="20"/>
      <c r="D71" s="20"/>
      <c r="E71" s="20"/>
      <c r="F71" s="20"/>
      <c r="G71" s="20"/>
    </row>
    <row r="72" spans="1:12" x14ac:dyDescent="0.25">
      <c r="A72" s="20"/>
      <c r="B72" s="20"/>
      <c r="C72" s="20"/>
      <c r="D72" s="20"/>
      <c r="E72" s="20"/>
      <c r="F72" s="20"/>
      <c r="G72" s="20"/>
    </row>
    <row r="73" spans="1:12" ht="20.100000000000001" customHeight="1" thickBot="1" x14ac:dyDescent="0.3">
      <c r="A73" s="22" t="s">
        <v>53</v>
      </c>
      <c r="B73" s="22"/>
      <c r="C73" s="22"/>
      <c r="D73" s="22"/>
      <c r="E73" s="22"/>
      <c r="F73" s="22"/>
      <c r="G73" s="22"/>
    </row>
    <row r="74" spans="1:12" ht="38.1" customHeight="1" thickBot="1" x14ac:dyDescent="0.3">
      <c r="A74" s="24" t="s">
        <v>33</v>
      </c>
      <c r="B74" s="25" t="s">
        <v>34</v>
      </c>
      <c r="C74" s="25" t="s">
        <v>35</v>
      </c>
      <c r="D74" s="31" t="s">
        <v>36</v>
      </c>
      <c r="E74" s="25" t="s">
        <v>37</v>
      </c>
      <c r="F74" s="25" t="s">
        <v>38</v>
      </c>
      <c r="G74" s="25" t="s">
        <v>39</v>
      </c>
    </row>
    <row r="75" spans="1:12" x14ac:dyDescent="0.25">
      <c r="A75" s="26" t="s">
        <v>57</v>
      </c>
      <c r="B75" s="59">
        <v>17000</v>
      </c>
      <c r="C75" s="59">
        <v>4000</v>
      </c>
      <c r="D75" s="26">
        <v>20</v>
      </c>
      <c r="E75" s="26">
        <v>10</v>
      </c>
      <c r="F75" s="59">
        <v>3</v>
      </c>
      <c r="G75" s="59">
        <v>68</v>
      </c>
    </row>
    <row r="76" spans="1:12" x14ac:dyDescent="0.25">
      <c r="A76" s="26" t="s">
        <v>40</v>
      </c>
      <c r="B76" s="57">
        <v>2500</v>
      </c>
      <c r="C76" s="57">
        <v>600</v>
      </c>
      <c r="D76" s="22">
        <v>15</v>
      </c>
      <c r="E76" s="22">
        <v>10</v>
      </c>
      <c r="F76" s="57">
        <v>0.3</v>
      </c>
      <c r="G76" s="57">
        <v>13</v>
      </c>
    </row>
    <row r="77" spans="1:12" x14ac:dyDescent="0.25">
      <c r="A77" s="26" t="s">
        <v>41</v>
      </c>
      <c r="B77" s="57">
        <v>2600</v>
      </c>
      <c r="C77" s="57">
        <v>600</v>
      </c>
      <c r="D77" s="22">
        <v>20</v>
      </c>
      <c r="E77" s="22">
        <v>4</v>
      </c>
      <c r="F77" s="57">
        <v>0.2</v>
      </c>
      <c r="G77" s="57">
        <v>25</v>
      </c>
    </row>
    <row r="78" spans="1:12" x14ac:dyDescent="0.25">
      <c r="A78" s="26" t="s">
        <v>42</v>
      </c>
      <c r="B78" s="57">
        <v>9400</v>
      </c>
      <c r="C78" s="57">
        <v>1.9</v>
      </c>
      <c r="D78" s="22">
        <v>20</v>
      </c>
      <c r="E78" s="22">
        <v>10</v>
      </c>
      <c r="F78" s="57">
        <v>9.5</v>
      </c>
      <c r="G78" s="57">
        <v>47</v>
      </c>
    </row>
    <row r="79" spans="1:12" x14ac:dyDescent="0.25">
      <c r="A79" s="26" t="s">
        <v>43</v>
      </c>
      <c r="B79" s="57">
        <v>1100</v>
      </c>
      <c r="C79" s="57">
        <v>200</v>
      </c>
      <c r="D79" s="22">
        <v>20</v>
      </c>
      <c r="E79" s="22">
        <v>10</v>
      </c>
      <c r="F79" s="57">
        <v>0.1</v>
      </c>
      <c r="G79" s="57">
        <v>5</v>
      </c>
    </row>
    <row r="80" spans="1:12" s="18" customFormat="1" x14ac:dyDescent="0.25">
      <c r="A80" s="19" t="s">
        <v>44</v>
      </c>
      <c r="B80" s="60">
        <v>4450</v>
      </c>
      <c r="C80" s="60">
        <v>900</v>
      </c>
      <c r="D80" s="18">
        <v>15</v>
      </c>
      <c r="E80" s="18">
        <v>10</v>
      </c>
      <c r="F80" s="60">
        <v>0.2</v>
      </c>
      <c r="G80" s="60">
        <v>24</v>
      </c>
      <c r="J80" s="30"/>
      <c r="K80" s="30"/>
      <c r="L80" s="30"/>
    </row>
    <row r="81" spans="1:12" s="18" customFormat="1" x14ac:dyDescent="0.25">
      <c r="A81" s="19" t="s">
        <v>45</v>
      </c>
      <c r="B81" s="60">
        <v>3000</v>
      </c>
      <c r="C81" s="60">
        <v>1500</v>
      </c>
      <c r="D81" s="18">
        <v>20</v>
      </c>
      <c r="E81" s="18">
        <v>5</v>
      </c>
      <c r="F81" s="60">
        <v>1.5</v>
      </c>
      <c r="G81" s="60">
        <v>21</v>
      </c>
      <c r="J81" s="30"/>
      <c r="K81" s="30"/>
      <c r="L81" s="30"/>
    </row>
    <row r="82" spans="1:12" s="18" customFormat="1" x14ac:dyDescent="0.25">
      <c r="A82" s="19" t="s">
        <v>46</v>
      </c>
      <c r="B82" s="60">
        <v>2500</v>
      </c>
      <c r="C82" s="60">
        <v>600</v>
      </c>
      <c r="D82" s="18">
        <v>20</v>
      </c>
      <c r="E82" s="18">
        <v>5</v>
      </c>
      <c r="F82" s="60">
        <v>1.5</v>
      </c>
      <c r="G82" s="60">
        <v>21</v>
      </c>
      <c r="J82" s="30"/>
      <c r="K82" s="30"/>
      <c r="L82" s="30"/>
    </row>
    <row r="83" spans="1:12" x14ac:dyDescent="0.25">
      <c r="D83" s="5"/>
      <c r="F83" s="203" t="s">
        <v>62</v>
      </c>
      <c r="G83" s="203"/>
    </row>
    <row r="84" spans="1:12" x14ac:dyDescent="0.25">
      <c r="D84" s="5"/>
    </row>
    <row r="85" spans="1:12" x14ac:dyDescent="0.25">
      <c r="D85" s="5"/>
    </row>
    <row r="86" spans="1:12" x14ac:dyDescent="0.25">
      <c r="D86" s="5"/>
    </row>
    <row r="87" spans="1:12" x14ac:dyDescent="0.25">
      <c r="D87" s="5"/>
    </row>
    <row r="88" spans="1:12" x14ac:dyDescent="0.25">
      <c r="D88" s="5"/>
    </row>
    <row r="89" spans="1:12" x14ac:dyDescent="0.25">
      <c r="D89" s="5"/>
    </row>
    <row r="90" spans="1:12" x14ac:dyDescent="0.25">
      <c r="D90" s="5"/>
    </row>
    <row r="91" spans="1:12" x14ac:dyDescent="0.25">
      <c r="D91" s="5"/>
    </row>
    <row r="92" spans="1:12" x14ac:dyDescent="0.25">
      <c r="D92" s="5"/>
    </row>
    <row r="93" spans="1:12" x14ac:dyDescent="0.25">
      <c r="D93" s="5"/>
    </row>
    <row r="94" spans="1:12" x14ac:dyDescent="0.25">
      <c r="D94" s="5"/>
    </row>
    <row r="95" spans="1:12" x14ac:dyDescent="0.25">
      <c r="D95" s="5"/>
    </row>
    <row r="96" spans="1:12" x14ac:dyDescent="0.25">
      <c r="D96" s="5"/>
    </row>
    <row r="97" spans="4:4" x14ac:dyDescent="0.25">
      <c r="D97" s="5"/>
    </row>
  </sheetData>
  <mergeCells count="7">
    <mergeCell ref="A2:F2"/>
    <mergeCell ref="A1:F1"/>
    <mergeCell ref="F83:G83"/>
    <mergeCell ref="A6:F6"/>
    <mergeCell ref="A5:F5"/>
    <mergeCell ref="A4:F4"/>
    <mergeCell ref="A3:F3"/>
  </mergeCells>
  <phoneticPr fontId="4" type="noConversion"/>
  <conditionalFormatting sqref="F26">
    <cfRule type="cellIs" dxfId="1" priority="2" operator="equal">
      <formula>0</formula>
    </cfRule>
  </conditionalFormatting>
  <conditionalFormatting sqref="F33:F37">
    <cfRule type="cellIs" dxfId="0" priority="1" operator="equal">
      <formula>0</formula>
    </cfRule>
  </conditionalFormatting>
  <pageMargins left="0.25" right="0.25" top="0.75" bottom="0.75" header="0.3" footer="0.3"/>
  <pageSetup scale="88" fitToHeight="2" orientation="portrait" horizontalDpi="4294967292" verticalDpi="4294967292" r:id="rId1"/>
  <colBreaks count="1" manualBreakCount="1">
    <brk id="8" max="1048575" man="1"/>
  </colBreaks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Q91"/>
  <sheetViews>
    <sheetView showGridLines="0" topLeftCell="A6" zoomScaleNormal="100" zoomScalePageLayoutView="150" workbookViewId="0">
      <selection activeCell="E27" sqref="E27"/>
    </sheetView>
  </sheetViews>
  <sheetFormatPr defaultColWidth="11" defaultRowHeight="15.75" x14ac:dyDescent="0.25"/>
  <cols>
    <col min="1" max="1" width="21.5" customWidth="1"/>
    <col min="2" max="2" width="13.625" style="5" customWidth="1"/>
    <col min="3" max="3" width="13.625" style="33" customWidth="1"/>
    <col min="4" max="6" width="13.625" style="47" customWidth="1"/>
    <col min="7" max="7" width="9.625" style="47" customWidth="1"/>
  </cols>
  <sheetData>
    <row r="1" spans="1:17" ht="18.75" x14ac:dyDescent="0.25">
      <c r="A1" s="200" t="s">
        <v>139</v>
      </c>
      <c r="B1" s="200"/>
      <c r="C1" s="200"/>
      <c r="D1" s="200"/>
      <c r="E1" s="200"/>
      <c r="F1" s="200"/>
    </row>
    <row r="2" spans="1:17" x14ac:dyDescent="0.25">
      <c r="A2" s="201" t="s">
        <v>122</v>
      </c>
      <c r="B2" s="201"/>
      <c r="C2" s="201"/>
      <c r="D2" s="201"/>
      <c r="E2" s="201"/>
      <c r="F2" s="201"/>
    </row>
    <row r="3" spans="1:17" x14ac:dyDescent="0.25">
      <c r="A3" s="149"/>
      <c r="B3" s="149"/>
      <c r="C3" s="149"/>
      <c r="D3" s="149"/>
      <c r="E3" s="149"/>
      <c r="F3" s="149"/>
    </row>
    <row r="4" spans="1:17" x14ac:dyDescent="0.25">
      <c r="A4" s="202" t="s">
        <v>123</v>
      </c>
      <c r="B4" s="202"/>
      <c r="C4" s="202"/>
      <c r="D4" s="202"/>
      <c r="E4" s="202"/>
      <c r="F4" s="202"/>
    </row>
    <row r="5" spans="1:17" x14ac:dyDescent="0.25">
      <c r="A5" s="202" t="s">
        <v>121</v>
      </c>
      <c r="B5" s="202"/>
      <c r="C5" s="202"/>
      <c r="D5" s="202"/>
      <c r="E5" s="202"/>
      <c r="F5" s="202"/>
    </row>
    <row r="6" spans="1:17" x14ac:dyDescent="0.25">
      <c r="A6" s="136"/>
      <c r="B6" s="137"/>
      <c r="C6" s="150"/>
      <c r="D6" s="138"/>
      <c r="E6" s="138"/>
      <c r="F6" s="138"/>
    </row>
    <row r="7" spans="1:17" s="1" customFormat="1" x14ac:dyDescent="0.25">
      <c r="B7" s="2" t="s">
        <v>0</v>
      </c>
      <c r="C7" s="34" t="s">
        <v>1</v>
      </c>
      <c r="D7" s="48" t="s">
        <v>2</v>
      </c>
      <c r="E7" s="48" t="s">
        <v>54</v>
      </c>
      <c r="F7" s="48" t="s">
        <v>55</v>
      </c>
      <c r="G7" s="6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s="3" customFormat="1" ht="18.75" x14ac:dyDescent="0.3">
      <c r="A8" s="3" t="s">
        <v>3</v>
      </c>
      <c r="B8" s="4"/>
      <c r="C8" s="35"/>
      <c r="D8" s="49"/>
      <c r="E8" s="49"/>
      <c r="F8" s="49"/>
      <c r="G8" s="49"/>
    </row>
    <row r="9" spans="1:17" x14ac:dyDescent="0.25">
      <c r="A9" s="8" t="s">
        <v>61</v>
      </c>
      <c r="B9" s="5" t="s">
        <v>58</v>
      </c>
      <c r="C9" s="39">
        <v>700</v>
      </c>
      <c r="D9" s="50">
        <v>23</v>
      </c>
      <c r="E9" s="50">
        <v>16100</v>
      </c>
      <c r="F9" s="61"/>
    </row>
    <row r="10" spans="1:17" x14ac:dyDescent="0.25">
      <c r="C10" s="39"/>
      <c r="D10" s="50"/>
      <c r="E10" s="50"/>
      <c r="F10" s="62"/>
    </row>
    <row r="11" spans="1:17" s="3" customFormat="1" ht="18.75" x14ac:dyDescent="0.3">
      <c r="A11" s="7" t="s">
        <v>4</v>
      </c>
      <c r="B11" s="4"/>
      <c r="C11" s="40"/>
      <c r="D11" s="51"/>
      <c r="E11" s="51"/>
      <c r="F11" s="63"/>
      <c r="G11" s="49"/>
    </row>
    <row r="12" spans="1:17" x14ac:dyDescent="0.25">
      <c r="A12" s="8" t="s">
        <v>5</v>
      </c>
      <c r="B12" s="5" t="s">
        <v>6</v>
      </c>
      <c r="C12" s="84">
        <v>1</v>
      </c>
      <c r="D12" s="83">
        <v>80</v>
      </c>
      <c r="E12" s="83">
        <v>80</v>
      </c>
      <c r="F12" s="61"/>
    </row>
    <row r="13" spans="1:17" x14ac:dyDescent="0.25">
      <c r="A13" s="8" t="s">
        <v>30</v>
      </c>
      <c r="B13" s="5" t="s">
        <v>31</v>
      </c>
      <c r="C13" s="84">
        <v>14</v>
      </c>
      <c r="D13" s="83">
        <v>40</v>
      </c>
      <c r="E13" s="83">
        <v>560</v>
      </c>
      <c r="F13" s="64"/>
    </row>
    <row r="14" spans="1:17" x14ac:dyDescent="0.25">
      <c r="A14" s="8" t="s">
        <v>118</v>
      </c>
      <c r="B14" s="5" t="s">
        <v>7</v>
      </c>
      <c r="C14" s="84">
        <v>2</v>
      </c>
      <c r="D14" s="83">
        <v>40</v>
      </c>
      <c r="E14" s="83">
        <v>80</v>
      </c>
      <c r="F14" s="65"/>
    </row>
    <row r="15" spans="1:17" x14ac:dyDescent="0.25">
      <c r="A15" s="8" t="s">
        <v>8</v>
      </c>
      <c r="B15" s="5" t="s">
        <v>6</v>
      </c>
      <c r="C15" s="84">
        <v>1</v>
      </c>
      <c r="D15" s="83">
        <v>80</v>
      </c>
      <c r="E15" s="83">
        <v>80</v>
      </c>
      <c r="F15" s="64"/>
    </row>
    <row r="16" spans="1:17" x14ac:dyDescent="0.25">
      <c r="A16" s="8" t="s">
        <v>9</v>
      </c>
      <c r="B16" s="5" t="s">
        <v>7</v>
      </c>
      <c r="C16" s="84">
        <v>0.33</v>
      </c>
      <c r="D16" s="83">
        <v>40</v>
      </c>
      <c r="E16" s="83">
        <v>13</v>
      </c>
      <c r="F16" s="65"/>
    </row>
    <row r="17" spans="1:7" x14ac:dyDescent="0.25">
      <c r="A17" s="8" t="s">
        <v>10</v>
      </c>
      <c r="B17" s="5" t="s">
        <v>11</v>
      </c>
      <c r="C17" s="84">
        <v>296</v>
      </c>
      <c r="D17" s="83">
        <v>0.7</v>
      </c>
      <c r="E17" s="83">
        <v>207</v>
      </c>
      <c r="F17" s="65"/>
    </row>
    <row r="18" spans="1:7" x14ac:dyDescent="0.25">
      <c r="A18" s="8" t="s">
        <v>12</v>
      </c>
      <c r="B18" s="5" t="s">
        <v>13</v>
      </c>
      <c r="C18" s="84">
        <v>20</v>
      </c>
      <c r="D18" s="83">
        <v>2.5</v>
      </c>
      <c r="E18" s="83">
        <v>50</v>
      </c>
      <c r="F18" s="64"/>
    </row>
    <row r="19" spans="1:7" x14ac:dyDescent="0.25">
      <c r="A19" s="8" t="s">
        <v>59</v>
      </c>
      <c r="B19" s="5" t="s">
        <v>14</v>
      </c>
      <c r="C19" s="84">
        <v>700</v>
      </c>
      <c r="D19" s="83">
        <v>2.2000000000000002</v>
      </c>
      <c r="E19" s="83">
        <v>1540</v>
      </c>
      <c r="F19" s="65"/>
    </row>
    <row r="20" spans="1:7" x14ac:dyDescent="0.25">
      <c r="A20" s="8" t="s">
        <v>15</v>
      </c>
      <c r="B20" s="5" t="s">
        <v>16</v>
      </c>
      <c r="C20" s="84">
        <v>220</v>
      </c>
      <c r="D20" s="83">
        <v>10</v>
      </c>
      <c r="E20" s="83">
        <v>2200</v>
      </c>
      <c r="F20" s="64"/>
    </row>
    <row r="21" spans="1:7" x14ac:dyDescent="0.25">
      <c r="A21" s="8" t="s">
        <v>17</v>
      </c>
      <c r="B21" s="5" t="s">
        <v>6</v>
      </c>
      <c r="C21" s="84">
        <v>1</v>
      </c>
      <c r="D21" s="83">
        <v>1000</v>
      </c>
      <c r="E21" s="83">
        <v>1000</v>
      </c>
      <c r="F21" s="65"/>
    </row>
    <row r="22" spans="1:7" x14ac:dyDescent="0.25">
      <c r="A22" s="8" t="s">
        <v>91</v>
      </c>
      <c r="B22" s="5" t="s">
        <v>6</v>
      </c>
      <c r="C22" s="84">
        <v>1</v>
      </c>
      <c r="D22" s="83">
        <v>200</v>
      </c>
      <c r="E22" s="83">
        <v>200</v>
      </c>
      <c r="F22" s="61"/>
    </row>
    <row r="23" spans="1:7" x14ac:dyDescent="0.25">
      <c r="A23" s="8" t="s">
        <v>99</v>
      </c>
      <c r="C23" s="39"/>
      <c r="F23" s="61"/>
    </row>
    <row r="24" spans="1:7" x14ac:dyDescent="0.25">
      <c r="C24" s="39"/>
      <c r="F24" s="62"/>
    </row>
    <row r="25" spans="1:7" s="3" customFormat="1" ht="18.75" x14ac:dyDescent="0.3">
      <c r="B25" s="4"/>
      <c r="C25" s="40"/>
      <c r="D25" s="49"/>
      <c r="E25" s="142"/>
      <c r="F25" s="143"/>
      <c r="G25" s="49"/>
    </row>
    <row r="26" spans="1:7" s="9" customFormat="1" x14ac:dyDescent="0.25">
      <c r="A26" s="11" t="s">
        <v>19</v>
      </c>
      <c r="B26" s="12"/>
      <c r="C26" s="41"/>
      <c r="D26" s="68"/>
      <c r="E26" s="53">
        <f>SUM(E12:E22)</f>
        <v>6010</v>
      </c>
      <c r="F26" s="71">
        <f>F12+F13+F14+F15+F16+F17+F18+F19+F20+F21+F22+F23</f>
        <v>0</v>
      </c>
      <c r="G26" s="55"/>
    </row>
    <row r="27" spans="1:7" x14ac:dyDescent="0.25">
      <c r="C27" s="39"/>
      <c r="F27" s="62"/>
    </row>
    <row r="28" spans="1:7" x14ac:dyDescent="0.25">
      <c r="A28" s="13" t="s">
        <v>93</v>
      </c>
      <c r="C28" s="39"/>
      <c r="F28" s="62"/>
    </row>
    <row r="29" spans="1:7" x14ac:dyDescent="0.25">
      <c r="A29" s="8" t="s">
        <v>94</v>
      </c>
      <c r="B29" s="5" t="s">
        <v>6</v>
      </c>
      <c r="C29" s="39">
        <v>1</v>
      </c>
      <c r="D29" s="83">
        <v>240</v>
      </c>
      <c r="E29" s="83">
        <v>240</v>
      </c>
      <c r="F29" s="61"/>
    </row>
    <row r="30" spans="1:7" x14ac:dyDescent="0.25">
      <c r="A30" s="8" t="s">
        <v>95</v>
      </c>
      <c r="B30" s="5" t="s">
        <v>6</v>
      </c>
      <c r="C30" s="39">
        <v>1</v>
      </c>
      <c r="D30" s="83">
        <v>80</v>
      </c>
      <c r="E30" s="83">
        <v>80</v>
      </c>
      <c r="F30" s="62"/>
    </row>
    <row r="31" spans="1:7" x14ac:dyDescent="0.25">
      <c r="A31" s="8" t="s">
        <v>96</v>
      </c>
      <c r="B31" s="5" t="s">
        <v>6</v>
      </c>
      <c r="C31" s="39">
        <v>1</v>
      </c>
      <c r="D31" s="83">
        <v>50</v>
      </c>
      <c r="E31" s="83">
        <v>50</v>
      </c>
      <c r="F31" s="65"/>
    </row>
    <row r="32" spans="1:7" x14ac:dyDescent="0.25">
      <c r="C32" s="39"/>
      <c r="D32" s="50"/>
      <c r="E32" s="54"/>
      <c r="F32" s="61"/>
    </row>
    <row r="33" spans="1:9" x14ac:dyDescent="0.25">
      <c r="A33" t="s">
        <v>24</v>
      </c>
      <c r="C33" s="39"/>
      <c r="D33" s="50"/>
      <c r="E33" s="83">
        <f>SUM(E29:E32)</f>
        <v>370</v>
      </c>
      <c r="F33" s="124">
        <f>F29+F30+F31</f>
        <v>0</v>
      </c>
    </row>
    <row r="34" spans="1:9" s="9" customFormat="1" ht="16.5" thickBot="1" x14ac:dyDescent="0.3">
      <c r="A34" s="165"/>
      <c r="B34" s="166"/>
      <c r="C34" s="184"/>
      <c r="D34" s="193"/>
      <c r="E34" s="193"/>
      <c r="F34" s="176"/>
      <c r="G34" s="55"/>
    </row>
    <row r="35" spans="1:9" s="9" customFormat="1" ht="24" customHeight="1" thickBot="1" x14ac:dyDescent="0.3">
      <c r="A35" s="165" t="s">
        <v>25</v>
      </c>
      <c r="B35" s="166"/>
      <c r="C35" s="185"/>
      <c r="D35" s="193"/>
      <c r="E35" s="186">
        <f>E26+E33</f>
        <v>6380</v>
      </c>
      <c r="F35" s="177">
        <f>F26+F33</f>
        <v>0</v>
      </c>
      <c r="G35" s="55"/>
    </row>
    <row r="36" spans="1:9" s="9" customFormat="1" x14ac:dyDescent="0.25">
      <c r="A36" s="6" t="s">
        <v>26</v>
      </c>
      <c r="B36" s="12"/>
      <c r="C36" s="187"/>
      <c r="D36" s="68"/>
      <c r="E36" s="53">
        <f>E9-E26</f>
        <v>10090</v>
      </c>
      <c r="F36" s="72">
        <f>F9-F26</f>
        <v>0</v>
      </c>
      <c r="G36" s="55"/>
    </row>
    <row r="37" spans="1:9" s="9" customFormat="1" ht="21.95" customHeight="1" x14ac:dyDescent="0.25">
      <c r="A37" s="6" t="s">
        <v>27</v>
      </c>
      <c r="B37" s="12"/>
      <c r="C37" s="187"/>
      <c r="D37" s="68"/>
      <c r="E37" s="53">
        <f>E9-E35</f>
        <v>9720</v>
      </c>
      <c r="F37" s="72">
        <f>F9-F35</f>
        <v>0</v>
      </c>
      <c r="G37" s="55"/>
    </row>
    <row r="38" spans="1:9" s="9" customFormat="1" x14ac:dyDescent="0.25">
      <c r="B38" s="14"/>
      <c r="C38" s="36"/>
      <c r="D38" s="55"/>
      <c r="E38" s="55"/>
      <c r="F38" s="64"/>
      <c r="G38" s="55"/>
    </row>
    <row r="39" spans="1:9" s="9" customFormat="1" x14ac:dyDescent="0.25">
      <c r="B39" s="14"/>
      <c r="C39" s="36"/>
      <c r="D39" s="55"/>
      <c r="E39" s="55"/>
      <c r="F39" s="64"/>
      <c r="G39" s="55"/>
    </row>
    <row r="40" spans="1:9" s="9" customFormat="1" x14ac:dyDescent="0.25">
      <c r="B40" s="14"/>
      <c r="C40" s="36"/>
      <c r="D40" s="55"/>
      <c r="E40" s="55"/>
      <c r="F40" s="64"/>
      <c r="G40" s="55"/>
    </row>
    <row r="41" spans="1:9" s="9" customFormat="1" x14ac:dyDescent="0.25">
      <c r="B41" s="14"/>
      <c r="C41" s="36"/>
      <c r="D41" s="55"/>
      <c r="E41" s="55"/>
      <c r="F41" s="64"/>
      <c r="G41" s="55"/>
    </row>
    <row r="42" spans="1:9" s="9" customFormat="1" x14ac:dyDescent="0.25">
      <c r="B42" s="14"/>
      <c r="C42" s="36"/>
      <c r="D42" s="55"/>
      <c r="E42" s="55"/>
      <c r="F42" s="64"/>
      <c r="G42" s="55"/>
    </row>
    <row r="46" spans="1:9" x14ac:dyDescent="0.25">
      <c r="A46" t="s">
        <v>52</v>
      </c>
    </row>
    <row r="47" spans="1:9" x14ac:dyDescent="0.25">
      <c r="A47" s="20"/>
      <c r="B47" s="20"/>
      <c r="C47" s="37"/>
      <c r="D47" s="56"/>
      <c r="E47" s="56"/>
      <c r="F47" s="56"/>
      <c r="G47" s="56"/>
      <c r="H47" s="20"/>
      <c r="I47" s="20"/>
    </row>
    <row r="48" spans="1:9" x14ac:dyDescent="0.25">
      <c r="A48" s="20"/>
      <c r="B48" s="20"/>
      <c r="C48" s="37"/>
      <c r="D48" s="56"/>
      <c r="E48" s="56"/>
      <c r="F48" s="56"/>
      <c r="G48" s="56"/>
      <c r="H48" s="20"/>
      <c r="I48" s="20"/>
    </row>
    <row r="49" spans="1:9" x14ac:dyDescent="0.25">
      <c r="A49" s="20"/>
      <c r="B49" s="20"/>
      <c r="C49" s="37"/>
      <c r="D49" s="56"/>
      <c r="E49" s="56"/>
      <c r="F49" s="56"/>
      <c r="G49" s="56"/>
      <c r="H49" s="20"/>
      <c r="I49" s="20"/>
    </row>
    <row r="50" spans="1:9" x14ac:dyDescent="0.25">
      <c r="A50" s="20"/>
      <c r="B50" s="20"/>
      <c r="C50" s="37"/>
      <c r="D50" s="56"/>
      <c r="E50" s="56"/>
      <c r="F50" s="56"/>
      <c r="G50" s="56"/>
      <c r="H50" s="20"/>
      <c r="I50" s="20"/>
    </row>
    <row r="51" spans="1:9" x14ac:dyDescent="0.25">
      <c r="A51" s="20"/>
      <c r="B51" s="20"/>
      <c r="C51" s="37"/>
      <c r="D51" s="56"/>
      <c r="E51" s="56"/>
      <c r="F51" s="56"/>
      <c r="G51" s="56"/>
      <c r="H51" s="20"/>
      <c r="I51" s="20"/>
    </row>
    <row r="52" spans="1:9" x14ac:dyDescent="0.25">
      <c r="A52" s="20"/>
      <c r="B52" s="20"/>
      <c r="C52" s="37"/>
      <c r="D52" s="56"/>
      <c r="E52" s="56"/>
      <c r="F52" s="56"/>
      <c r="G52" s="56"/>
      <c r="H52" s="20"/>
      <c r="I52" s="20"/>
    </row>
    <row r="53" spans="1:9" x14ac:dyDescent="0.25">
      <c r="A53" s="20"/>
      <c r="B53" s="20"/>
      <c r="C53" s="37"/>
      <c r="D53" s="56"/>
      <c r="E53" s="56"/>
      <c r="F53" s="56"/>
      <c r="G53" s="56"/>
      <c r="H53" s="20"/>
      <c r="I53" s="20"/>
    </row>
    <row r="54" spans="1:9" x14ac:dyDescent="0.25">
      <c r="A54" s="20"/>
      <c r="B54" s="20"/>
      <c r="C54" s="37"/>
      <c r="D54" s="56"/>
      <c r="E54" s="56"/>
      <c r="F54" s="56"/>
      <c r="G54" s="56"/>
      <c r="H54" s="20"/>
      <c r="I54" s="20"/>
    </row>
    <row r="55" spans="1:9" x14ac:dyDescent="0.25">
      <c r="A55" s="20"/>
      <c r="B55" s="20"/>
      <c r="C55" s="37"/>
      <c r="D55" s="56"/>
      <c r="E55" s="56"/>
      <c r="F55" s="56"/>
      <c r="G55" s="56"/>
      <c r="H55" s="20"/>
      <c r="I55" s="20"/>
    </row>
    <row r="56" spans="1:9" x14ac:dyDescent="0.25">
      <c r="A56" s="20"/>
      <c r="B56" s="20"/>
      <c r="C56" s="37"/>
      <c r="D56" s="56"/>
      <c r="E56" s="56"/>
      <c r="F56" s="56"/>
      <c r="G56" s="56"/>
      <c r="H56" s="20"/>
      <c r="I56" s="20"/>
    </row>
    <row r="57" spans="1:9" x14ac:dyDescent="0.25">
      <c r="A57" s="20"/>
      <c r="B57" s="20"/>
      <c r="C57" s="37"/>
      <c r="D57" s="56"/>
      <c r="E57" s="56"/>
      <c r="F57" s="56"/>
      <c r="G57" s="56"/>
      <c r="H57" s="20"/>
      <c r="I57" s="20"/>
    </row>
    <row r="58" spans="1:9" x14ac:dyDescent="0.25">
      <c r="A58" s="20"/>
      <c r="B58" s="20"/>
      <c r="C58" s="37"/>
      <c r="D58" s="56"/>
      <c r="E58" s="56"/>
      <c r="F58" s="56"/>
      <c r="G58" s="56"/>
      <c r="H58" s="20"/>
      <c r="I58" s="20"/>
    </row>
    <row r="59" spans="1:9" x14ac:dyDescent="0.25">
      <c r="A59" s="20"/>
      <c r="B59" s="20"/>
      <c r="C59" s="37"/>
      <c r="D59" s="56"/>
      <c r="E59" s="56"/>
      <c r="F59" s="56"/>
      <c r="G59" s="56"/>
      <c r="H59" s="20"/>
      <c r="I59" s="20"/>
    </row>
    <row r="60" spans="1:9" x14ac:dyDescent="0.25">
      <c r="A60" s="20"/>
      <c r="B60" s="20"/>
      <c r="C60" s="37"/>
      <c r="D60" s="56"/>
      <c r="E60" s="56"/>
      <c r="F60" s="56"/>
      <c r="G60" s="56"/>
      <c r="H60" s="20"/>
      <c r="I60" s="20"/>
    </row>
    <row r="61" spans="1:9" x14ac:dyDescent="0.25">
      <c r="A61" s="20"/>
      <c r="B61" s="20"/>
      <c r="C61" s="37"/>
      <c r="D61" s="56"/>
      <c r="E61" s="56"/>
      <c r="F61" s="56"/>
      <c r="G61" s="56"/>
      <c r="H61" s="20"/>
      <c r="I61" s="20"/>
    </row>
    <row r="62" spans="1:9" x14ac:dyDescent="0.25">
      <c r="A62" s="20"/>
      <c r="B62" s="20"/>
      <c r="C62" s="37"/>
      <c r="D62" s="56"/>
      <c r="E62" s="56"/>
      <c r="F62" s="56"/>
      <c r="G62" s="56"/>
      <c r="H62" s="20"/>
      <c r="I62" s="20"/>
    </row>
    <row r="63" spans="1:9" x14ac:dyDescent="0.25">
      <c r="A63" s="20"/>
      <c r="B63" s="20"/>
      <c r="C63" s="37"/>
      <c r="D63" s="56"/>
      <c r="E63" s="56"/>
      <c r="F63" s="56"/>
      <c r="G63" s="56"/>
      <c r="H63" s="20"/>
      <c r="I63" s="20"/>
    </row>
    <row r="64" spans="1:9" x14ac:dyDescent="0.25">
      <c r="A64" s="20"/>
      <c r="B64" s="20"/>
      <c r="C64" s="37"/>
      <c r="D64" s="56"/>
      <c r="E64" s="56"/>
      <c r="F64" s="56"/>
      <c r="G64" s="56"/>
      <c r="H64" s="20"/>
      <c r="I64" s="20"/>
    </row>
    <row r="65" spans="1:9" x14ac:dyDescent="0.25">
      <c r="A65" s="20"/>
      <c r="B65" s="20"/>
      <c r="C65" s="37"/>
      <c r="D65" s="56"/>
      <c r="E65" s="56"/>
      <c r="F65" s="56"/>
      <c r="G65" s="56"/>
      <c r="H65" s="20"/>
      <c r="I65" s="20"/>
    </row>
    <row r="66" spans="1:9" x14ac:dyDescent="0.25">
      <c r="A66" s="20"/>
      <c r="B66" s="20"/>
      <c r="C66" s="37"/>
      <c r="D66" s="56"/>
      <c r="E66" s="56"/>
      <c r="F66" s="56"/>
      <c r="G66" s="56"/>
      <c r="H66" s="20"/>
      <c r="I66" s="20"/>
    </row>
    <row r="67" spans="1:9" x14ac:dyDescent="0.25">
      <c r="A67" s="20"/>
      <c r="B67" s="20"/>
      <c r="C67" s="37"/>
      <c r="D67" s="56"/>
      <c r="E67" s="56"/>
      <c r="F67" s="56"/>
      <c r="G67" s="56"/>
      <c r="H67" s="20"/>
      <c r="I67" s="20"/>
    </row>
    <row r="68" spans="1:9" x14ac:dyDescent="0.25">
      <c r="A68" s="20"/>
      <c r="B68" s="20"/>
      <c r="C68" s="37"/>
      <c r="D68" s="56"/>
      <c r="E68" s="56"/>
      <c r="F68" s="56"/>
      <c r="G68" s="56"/>
      <c r="H68" s="20"/>
      <c r="I68" s="20"/>
    </row>
    <row r="69" spans="1:9" ht="20.100000000000001" customHeight="1" thickBot="1" x14ac:dyDescent="0.3">
      <c r="A69" s="195" t="s">
        <v>53</v>
      </c>
      <c r="B69" s="195"/>
      <c r="C69" s="38"/>
      <c r="D69" s="57"/>
      <c r="E69" s="57"/>
      <c r="F69" s="57"/>
      <c r="G69" s="57"/>
      <c r="H69" s="22"/>
      <c r="I69" s="22"/>
    </row>
    <row r="70" spans="1:9" ht="42" customHeight="1" thickBot="1" x14ac:dyDescent="0.3">
      <c r="A70" s="24" t="s">
        <v>33</v>
      </c>
      <c r="B70" s="25" t="s">
        <v>34</v>
      </c>
      <c r="C70" s="25" t="s">
        <v>35</v>
      </c>
      <c r="D70" s="69" t="s">
        <v>36</v>
      </c>
      <c r="E70" s="58" t="s">
        <v>37</v>
      </c>
      <c r="F70" s="58" t="s">
        <v>38</v>
      </c>
      <c r="G70" s="58" t="s">
        <v>39</v>
      </c>
      <c r="H70" s="28"/>
      <c r="I70" s="28"/>
    </row>
    <row r="71" spans="1:9" x14ac:dyDescent="0.25">
      <c r="A71" s="26" t="s">
        <v>57</v>
      </c>
      <c r="B71" s="59">
        <v>17000</v>
      </c>
      <c r="C71" s="87">
        <v>4000</v>
      </c>
      <c r="D71" s="90">
        <v>20</v>
      </c>
      <c r="E71" s="90">
        <v>10</v>
      </c>
      <c r="F71" s="59">
        <v>3</v>
      </c>
      <c r="G71" s="59">
        <v>68</v>
      </c>
      <c r="H71" s="26"/>
      <c r="I71" s="26"/>
    </row>
    <row r="72" spans="1:9" x14ac:dyDescent="0.25">
      <c r="A72" s="26" t="s">
        <v>40</v>
      </c>
      <c r="B72" s="57">
        <v>2500</v>
      </c>
      <c r="C72" s="88">
        <v>600</v>
      </c>
      <c r="D72" s="91">
        <v>15</v>
      </c>
      <c r="E72" s="91">
        <v>10</v>
      </c>
      <c r="F72" s="57">
        <v>0.3</v>
      </c>
      <c r="G72" s="57">
        <v>13</v>
      </c>
      <c r="H72" s="22"/>
      <c r="I72" s="22"/>
    </row>
    <row r="73" spans="1:9" x14ac:dyDescent="0.25">
      <c r="A73" s="26" t="s">
        <v>41</v>
      </c>
      <c r="B73" s="57">
        <v>2600</v>
      </c>
      <c r="C73" s="88">
        <v>600</v>
      </c>
      <c r="D73" s="91">
        <v>20</v>
      </c>
      <c r="E73" s="91">
        <v>4</v>
      </c>
      <c r="F73" s="57">
        <v>0.2</v>
      </c>
      <c r="G73" s="57">
        <v>25</v>
      </c>
      <c r="H73" s="22"/>
      <c r="I73" s="22"/>
    </row>
    <row r="74" spans="1:9" x14ac:dyDescent="0.25">
      <c r="A74" s="26" t="s">
        <v>42</v>
      </c>
      <c r="B74" s="57">
        <v>9400</v>
      </c>
      <c r="C74" s="88">
        <v>1900</v>
      </c>
      <c r="D74" s="91">
        <v>20</v>
      </c>
      <c r="E74" s="91">
        <v>10</v>
      </c>
      <c r="F74" s="57">
        <v>9.5</v>
      </c>
      <c r="G74" s="57">
        <v>47</v>
      </c>
      <c r="H74" s="22"/>
      <c r="I74" s="22"/>
    </row>
    <row r="75" spans="1:9" x14ac:dyDescent="0.25">
      <c r="A75" s="26" t="s">
        <v>43</v>
      </c>
      <c r="B75" s="57">
        <v>1100</v>
      </c>
      <c r="C75" s="88">
        <v>200</v>
      </c>
      <c r="D75" s="91">
        <v>20</v>
      </c>
      <c r="E75" s="91">
        <v>10</v>
      </c>
      <c r="F75" s="57">
        <v>0.1</v>
      </c>
      <c r="G75" s="57">
        <v>5</v>
      </c>
      <c r="H75" s="22"/>
      <c r="I75" s="22"/>
    </row>
    <row r="76" spans="1:9" x14ac:dyDescent="0.25">
      <c r="A76" s="19" t="s">
        <v>44</v>
      </c>
      <c r="B76" s="60">
        <v>4450</v>
      </c>
      <c r="C76" s="89">
        <v>900</v>
      </c>
      <c r="D76" s="92">
        <v>15</v>
      </c>
      <c r="E76" s="92">
        <v>10</v>
      </c>
      <c r="F76" s="60">
        <v>0.2</v>
      </c>
      <c r="G76" s="60">
        <v>24</v>
      </c>
      <c r="H76" s="22"/>
      <c r="I76" s="22"/>
    </row>
    <row r="77" spans="1:9" x14ac:dyDescent="0.25">
      <c r="A77" s="19" t="s">
        <v>45</v>
      </c>
      <c r="B77" s="60">
        <v>3000</v>
      </c>
      <c r="C77" s="89">
        <v>1500</v>
      </c>
      <c r="D77" s="92">
        <v>20</v>
      </c>
      <c r="E77" s="92">
        <v>10</v>
      </c>
      <c r="F77" s="60">
        <v>0.2</v>
      </c>
      <c r="G77" s="60">
        <v>8</v>
      </c>
      <c r="H77" s="22"/>
      <c r="I77" s="22"/>
    </row>
    <row r="78" spans="1:9" x14ac:dyDescent="0.25">
      <c r="A78" s="19" t="s">
        <v>46</v>
      </c>
      <c r="B78" s="60">
        <v>2500</v>
      </c>
      <c r="C78" s="89">
        <v>600</v>
      </c>
      <c r="D78" s="92">
        <v>20</v>
      </c>
      <c r="E78" s="92">
        <v>5</v>
      </c>
      <c r="F78" s="60">
        <v>1.5</v>
      </c>
      <c r="G78" s="60">
        <v>21</v>
      </c>
      <c r="H78" s="22"/>
      <c r="I78" s="22"/>
    </row>
    <row r="79" spans="1:9" x14ac:dyDescent="0.25">
      <c r="A79" s="19" t="s">
        <v>97</v>
      </c>
      <c r="B79" s="60">
        <v>0</v>
      </c>
      <c r="C79" s="89">
        <v>0</v>
      </c>
      <c r="D79" s="92">
        <v>5</v>
      </c>
      <c r="E79" s="92">
        <v>7</v>
      </c>
      <c r="F79" s="60">
        <v>0</v>
      </c>
      <c r="G79" s="60">
        <v>29</v>
      </c>
      <c r="H79" s="22"/>
      <c r="I79" s="22"/>
    </row>
    <row r="80" spans="1:9" x14ac:dyDescent="0.25">
      <c r="D80" s="70"/>
      <c r="F80" s="196" t="s">
        <v>98</v>
      </c>
      <c r="G80" s="196"/>
      <c r="H80" s="21"/>
      <c r="I80" s="22"/>
    </row>
    <row r="81" spans="1:9" x14ac:dyDescent="0.25">
      <c r="A81" s="26"/>
      <c r="B81" s="22"/>
      <c r="C81" s="38"/>
      <c r="D81" s="57"/>
      <c r="E81" s="57"/>
      <c r="F81" s="57"/>
      <c r="G81" s="57"/>
      <c r="H81" s="22"/>
      <c r="I81" s="22"/>
    </row>
    <row r="82" spans="1:9" x14ac:dyDescent="0.25">
      <c r="A82" s="26"/>
      <c r="B82" s="22"/>
      <c r="C82" s="38"/>
      <c r="D82" s="57"/>
      <c r="E82" s="57"/>
      <c r="F82" s="57"/>
      <c r="G82" s="57"/>
      <c r="H82" s="22"/>
      <c r="I82" s="22"/>
    </row>
    <row r="83" spans="1:9" x14ac:dyDescent="0.25">
      <c r="A83" s="26"/>
      <c r="B83" s="22"/>
      <c r="C83" s="38"/>
      <c r="D83" s="57"/>
      <c r="E83" s="57"/>
      <c r="F83" s="57"/>
      <c r="G83" s="57"/>
      <c r="H83" s="22"/>
      <c r="I83" s="22"/>
    </row>
    <row r="84" spans="1:9" x14ac:dyDescent="0.25">
      <c r="A84" s="22"/>
      <c r="B84" s="22"/>
      <c r="C84" s="38"/>
      <c r="D84" s="57"/>
      <c r="E84" s="57"/>
      <c r="F84" s="57"/>
      <c r="G84" s="57"/>
      <c r="H84" s="22"/>
      <c r="I84" s="22"/>
    </row>
    <row r="85" spans="1:9" x14ac:dyDescent="0.25">
      <c r="A85" s="22"/>
      <c r="B85" s="22"/>
      <c r="C85" s="38"/>
      <c r="D85" s="57"/>
      <c r="E85" s="57"/>
      <c r="F85" s="57"/>
      <c r="G85" s="57"/>
      <c r="H85" s="22"/>
      <c r="I85" s="22"/>
    </row>
    <row r="86" spans="1:9" x14ac:dyDescent="0.25">
      <c r="A86" s="22"/>
      <c r="B86" s="22"/>
      <c r="C86" s="38"/>
      <c r="D86" s="57"/>
      <c r="E86" s="57"/>
      <c r="F86" s="57"/>
      <c r="G86" s="57"/>
      <c r="H86" s="22"/>
      <c r="I86" s="22"/>
    </row>
    <row r="87" spans="1:9" x14ac:dyDescent="0.25">
      <c r="A87" s="22"/>
      <c r="B87" s="22"/>
      <c r="C87" s="38"/>
      <c r="D87" s="57"/>
      <c r="E87" s="57"/>
      <c r="F87" s="57"/>
      <c r="G87" s="57"/>
      <c r="H87" s="22"/>
      <c r="I87" s="22"/>
    </row>
    <row r="88" spans="1:9" x14ac:dyDescent="0.25">
      <c r="A88" s="22"/>
      <c r="B88" s="22"/>
      <c r="C88" s="38"/>
      <c r="D88" s="57"/>
      <c r="E88" s="57"/>
      <c r="F88" s="57"/>
      <c r="G88" s="57"/>
      <c r="H88" s="22"/>
      <c r="I88" s="22"/>
    </row>
    <row r="89" spans="1:9" x14ac:dyDescent="0.25">
      <c r="A89" s="22"/>
      <c r="B89" s="22"/>
      <c r="C89" s="38"/>
      <c r="D89" s="57"/>
      <c r="E89" s="57"/>
      <c r="F89" s="57"/>
      <c r="G89" s="57"/>
      <c r="H89" s="22"/>
      <c r="I89" s="22"/>
    </row>
    <row r="90" spans="1:9" x14ac:dyDescent="0.25">
      <c r="A90" s="22"/>
      <c r="B90" s="22"/>
      <c r="C90" s="38"/>
      <c r="D90" s="57"/>
      <c r="E90" s="57"/>
      <c r="F90" s="57"/>
      <c r="G90" s="57"/>
      <c r="H90" s="22"/>
      <c r="I90" s="22"/>
    </row>
    <row r="91" spans="1:9" x14ac:dyDescent="0.25">
      <c r="A91" s="22"/>
      <c r="B91" s="22"/>
      <c r="C91" s="38"/>
      <c r="D91" s="57"/>
      <c r="E91" s="57"/>
      <c r="F91" s="57"/>
      <c r="G91" s="57"/>
      <c r="H91" s="22"/>
      <c r="I91" s="22"/>
    </row>
  </sheetData>
  <mergeCells count="6">
    <mergeCell ref="A69:B69"/>
    <mergeCell ref="F80:G80"/>
    <mergeCell ref="A1:F1"/>
    <mergeCell ref="A2:F2"/>
    <mergeCell ref="A4:F4"/>
    <mergeCell ref="A5:F5"/>
  </mergeCells>
  <phoneticPr fontId="4" type="noConversion"/>
  <conditionalFormatting sqref="F26:F38">
    <cfRule type="cellIs" dxfId="14" priority="1" operator="equal">
      <formula>0</formula>
    </cfRule>
  </conditionalFormatting>
  <pageMargins left="0.25" right="0.25" top="0.75" bottom="0.75" header="0.3" footer="0.3"/>
  <pageSetup scale="93" fitToHeight="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91"/>
  <sheetViews>
    <sheetView showGridLines="0" topLeftCell="A16" zoomScaleNormal="100" zoomScalePageLayoutView="150" workbookViewId="0">
      <selection activeCell="G11" sqref="G11"/>
    </sheetView>
  </sheetViews>
  <sheetFormatPr defaultColWidth="11" defaultRowHeight="15.75" x14ac:dyDescent="0.25"/>
  <cols>
    <col min="1" max="1" width="21.5" customWidth="1"/>
    <col min="2" max="2" width="13.625" style="5" customWidth="1"/>
    <col min="3" max="3" width="13.625" customWidth="1"/>
    <col min="4" max="4" width="13.625" style="76" customWidth="1"/>
    <col min="5" max="6" width="13.625" style="47" customWidth="1"/>
    <col min="7" max="7" width="9.75" style="47" customWidth="1"/>
  </cols>
  <sheetData>
    <row r="1" spans="1:17" ht="18.75" x14ac:dyDescent="0.25">
      <c r="A1" s="200" t="s">
        <v>139</v>
      </c>
      <c r="B1" s="200"/>
      <c r="C1" s="200"/>
      <c r="D1" s="200"/>
      <c r="E1" s="200"/>
      <c r="F1" s="200"/>
    </row>
    <row r="2" spans="1:17" x14ac:dyDescent="0.25">
      <c r="A2" s="201" t="s">
        <v>124</v>
      </c>
      <c r="B2" s="201"/>
      <c r="C2" s="201"/>
      <c r="D2" s="201"/>
      <c r="E2" s="201"/>
      <c r="F2" s="201"/>
    </row>
    <row r="3" spans="1:17" x14ac:dyDescent="0.25">
      <c r="A3" s="136"/>
      <c r="B3" s="137"/>
      <c r="C3" s="136"/>
      <c r="D3" s="151"/>
      <c r="E3" s="138"/>
      <c r="F3" s="138"/>
    </row>
    <row r="4" spans="1:17" x14ac:dyDescent="0.25">
      <c r="A4" s="202" t="s">
        <v>125</v>
      </c>
      <c r="B4" s="202"/>
      <c r="C4" s="202"/>
      <c r="D4" s="202"/>
      <c r="E4" s="202"/>
      <c r="F4" s="202"/>
    </row>
    <row r="5" spans="1:17" x14ac:dyDescent="0.25">
      <c r="A5" s="202" t="s">
        <v>121</v>
      </c>
      <c r="B5" s="202"/>
      <c r="C5" s="202"/>
      <c r="D5" s="202"/>
      <c r="E5" s="202"/>
      <c r="F5" s="202"/>
    </row>
    <row r="6" spans="1:17" x14ac:dyDescent="0.25">
      <c r="A6" s="136"/>
      <c r="B6" s="137"/>
      <c r="C6" s="136"/>
      <c r="D6" s="151"/>
      <c r="E6" s="138"/>
      <c r="F6" s="138"/>
    </row>
    <row r="7" spans="1:17" s="1" customFormat="1" x14ac:dyDescent="0.25">
      <c r="B7" s="2" t="s">
        <v>0</v>
      </c>
      <c r="C7" s="1" t="s">
        <v>1</v>
      </c>
      <c r="D7" s="73" t="s">
        <v>2</v>
      </c>
      <c r="E7" s="48" t="s">
        <v>54</v>
      </c>
      <c r="F7" s="48" t="s">
        <v>55</v>
      </c>
      <c r="G7" s="6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s="3" customFormat="1" ht="18.75" x14ac:dyDescent="0.3">
      <c r="A8" s="3" t="s">
        <v>3</v>
      </c>
      <c r="B8" s="4"/>
      <c r="D8" s="74"/>
      <c r="E8" s="49"/>
      <c r="F8" s="49"/>
      <c r="G8" s="49"/>
    </row>
    <row r="9" spans="1:17" x14ac:dyDescent="0.25">
      <c r="A9" s="8" t="s">
        <v>80</v>
      </c>
      <c r="B9" s="5" t="s">
        <v>58</v>
      </c>
      <c r="C9" s="85">
        <v>800</v>
      </c>
      <c r="D9" s="93">
        <v>24</v>
      </c>
      <c r="E9" s="83">
        <v>19200</v>
      </c>
      <c r="F9" s="61"/>
    </row>
    <row r="10" spans="1:17" x14ac:dyDescent="0.25">
      <c r="C10" s="85"/>
      <c r="D10" s="93"/>
      <c r="E10" s="83"/>
      <c r="F10" s="62"/>
    </row>
    <row r="11" spans="1:17" s="3" customFormat="1" ht="18.75" x14ac:dyDescent="0.3">
      <c r="A11" s="7" t="s">
        <v>4</v>
      </c>
      <c r="B11" s="4"/>
      <c r="C11" s="94"/>
      <c r="D11" s="95"/>
      <c r="E11" s="95"/>
      <c r="F11" s="63"/>
      <c r="G11" s="49"/>
    </row>
    <row r="12" spans="1:17" x14ac:dyDescent="0.25">
      <c r="A12" s="8" t="s">
        <v>5</v>
      </c>
      <c r="B12" s="5" t="s">
        <v>6</v>
      </c>
      <c r="C12" s="85">
        <v>1</v>
      </c>
      <c r="D12" s="93">
        <v>80</v>
      </c>
      <c r="E12" s="83">
        <v>80</v>
      </c>
      <c r="F12" s="61"/>
    </row>
    <row r="13" spans="1:17" x14ac:dyDescent="0.25">
      <c r="A13" s="8" t="s">
        <v>49</v>
      </c>
      <c r="B13" s="5" t="s">
        <v>50</v>
      </c>
      <c r="C13" s="85">
        <v>2</v>
      </c>
      <c r="D13" s="93">
        <v>80</v>
      </c>
      <c r="E13" s="83">
        <v>160</v>
      </c>
      <c r="F13" s="64"/>
    </row>
    <row r="14" spans="1:17" x14ac:dyDescent="0.25">
      <c r="A14" s="8" t="s">
        <v>118</v>
      </c>
      <c r="B14" s="5" t="s">
        <v>7</v>
      </c>
      <c r="C14" s="85">
        <v>2</v>
      </c>
      <c r="D14" s="93">
        <v>40</v>
      </c>
      <c r="E14" s="83">
        <v>80</v>
      </c>
      <c r="F14" s="65"/>
    </row>
    <row r="15" spans="1:17" x14ac:dyDescent="0.25">
      <c r="A15" s="8" t="s">
        <v>8</v>
      </c>
      <c r="B15" s="5" t="s">
        <v>6</v>
      </c>
      <c r="C15" s="85">
        <v>1</v>
      </c>
      <c r="D15" s="93">
        <v>80</v>
      </c>
      <c r="E15" s="83">
        <v>80</v>
      </c>
      <c r="F15" s="64"/>
    </row>
    <row r="16" spans="1:17" x14ac:dyDescent="0.25">
      <c r="A16" s="8" t="s">
        <v>9</v>
      </c>
      <c r="B16" s="5" t="s">
        <v>7</v>
      </c>
      <c r="C16" s="85">
        <v>0.33</v>
      </c>
      <c r="D16" s="93">
        <v>40</v>
      </c>
      <c r="E16" s="83">
        <v>13</v>
      </c>
      <c r="F16" s="65"/>
    </row>
    <row r="17" spans="1:7" x14ac:dyDescent="0.25">
      <c r="A17" s="8" t="s">
        <v>10</v>
      </c>
      <c r="B17" s="5" t="s">
        <v>11</v>
      </c>
      <c r="C17" s="85">
        <v>408</v>
      </c>
      <c r="D17" s="93">
        <v>0.9</v>
      </c>
      <c r="E17" s="83">
        <v>367</v>
      </c>
      <c r="F17" s="65"/>
    </row>
    <row r="18" spans="1:7" x14ac:dyDescent="0.25">
      <c r="A18" s="8" t="s">
        <v>12</v>
      </c>
      <c r="B18" s="5" t="s">
        <v>13</v>
      </c>
      <c r="C18" s="85">
        <v>26</v>
      </c>
      <c r="D18" s="93">
        <v>2.5</v>
      </c>
      <c r="E18" s="83">
        <v>65</v>
      </c>
      <c r="F18" s="64"/>
    </row>
    <row r="19" spans="1:7" x14ac:dyDescent="0.25">
      <c r="A19" s="8" t="s">
        <v>101</v>
      </c>
      <c r="B19" s="5" t="s">
        <v>14</v>
      </c>
      <c r="C19" s="85">
        <v>800</v>
      </c>
      <c r="D19" s="93">
        <v>1.3</v>
      </c>
      <c r="E19" s="83">
        <v>1040</v>
      </c>
      <c r="F19" s="65"/>
    </row>
    <row r="20" spans="1:7" x14ac:dyDescent="0.25">
      <c r="A20" s="8" t="s">
        <v>15</v>
      </c>
      <c r="B20" s="5" t="s">
        <v>16</v>
      </c>
      <c r="C20" s="85">
        <v>150</v>
      </c>
      <c r="D20" s="93">
        <v>10</v>
      </c>
      <c r="E20" s="83">
        <v>1500</v>
      </c>
      <c r="F20" s="64"/>
    </row>
    <row r="21" spans="1:7" x14ac:dyDescent="0.25">
      <c r="A21" s="8" t="s">
        <v>17</v>
      </c>
      <c r="B21" s="5" t="s">
        <v>6</v>
      </c>
      <c r="C21" s="85">
        <v>1</v>
      </c>
      <c r="D21" s="93">
        <v>1000</v>
      </c>
      <c r="E21" s="83">
        <v>1000</v>
      </c>
      <c r="F21" s="65"/>
    </row>
    <row r="22" spans="1:7" x14ac:dyDescent="0.25">
      <c r="A22" s="8" t="s">
        <v>102</v>
      </c>
      <c r="B22" s="5" t="s">
        <v>6</v>
      </c>
      <c r="C22" s="85">
        <v>1</v>
      </c>
      <c r="D22" s="93">
        <v>200</v>
      </c>
      <c r="E22" s="83">
        <v>200</v>
      </c>
      <c r="F22" s="61"/>
    </row>
    <row r="23" spans="1:7" x14ac:dyDescent="0.25">
      <c r="A23" s="8" t="s">
        <v>99</v>
      </c>
      <c r="C23" s="45"/>
      <c r="D23" s="82"/>
      <c r="E23" s="96"/>
      <c r="F23" s="61"/>
    </row>
    <row r="24" spans="1:7" x14ac:dyDescent="0.25">
      <c r="F24" s="62"/>
    </row>
    <row r="25" spans="1:7" s="3" customFormat="1" ht="18.75" x14ac:dyDescent="0.3">
      <c r="B25" s="4"/>
      <c r="D25" s="74"/>
      <c r="E25" s="142"/>
      <c r="F25" s="143"/>
      <c r="G25" s="49"/>
    </row>
    <row r="26" spans="1:7" s="9" customFormat="1" x14ac:dyDescent="0.25">
      <c r="A26" s="11" t="s">
        <v>19</v>
      </c>
      <c r="B26" s="12"/>
      <c r="C26" s="43"/>
      <c r="D26" s="77"/>
      <c r="E26" s="54">
        <f>SUM(E12:E25)</f>
        <v>4585</v>
      </c>
      <c r="F26" s="71">
        <f>F12+F13+F14+F15+F16+F17+F18+F19+F20+F21+F22+F23</f>
        <v>0</v>
      </c>
      <c r="G26" s="55"/>
    </row>
    <row r="27" spans="1:7" x14ac:dyDescent="0.25">
      <c r="C27" s="8"/>
      <c r="D27" s="75"/>
      <c r="E27" s="50"/>
      <c r="F27" s="62"/>
    </row>
    <row r="28" spans="1:7" x14ac:dyDescent="0.25">
      <c r="A28" s="13" t="s">
        <v>93</v>
      </c>
      <c r="C28" s="8"/>
      <c r="D28" s="75"/>
      <c r="E28" s="50"/>
      <c r="F28" s="62"/>
    </row>
    <row r="29" spans="1:7" x14ac:dyDescent="0.25">
      <c r="A29" s="8" t="s">
        <v>94</v>
      </c>
      <c r="B29" s="5" t="s">
        <v>6</v>
      </c>
      <c r="C29" s="85">
        <v>1</v>
      </c>
      <c r="D29" s="93">
        <v>251</v>
      </c>
      <c r="E29" s="83">
        <v>251</v>
      </c>
      <c r="F29" s="61"/>
    </row>
    <row r="30" spans="1:7" x14ac:dyDescent="0.25">
      <c r="A30" s="8" t="s">
        <v>95</v>
      </c>
      <c r="B30" s="5" t="s">
        <v>6</v>
      </c>
      <c r="C30" s="85">
        <v>1</v>
      </c>
      <c r="D30" s="93">
        <v>80</v>
      </c>
      <c r="E30" s="83">
        <v>80</v>
      </c>
      <c r="F30" s="62"/>
    </row>
    <row r="31" spans="1:7" x14ac:dyDescent="0.25">
      <c r="A31" s="8" t="s">
        <v>96</v>
      </c>
      <c r="B31" s="5" t="s">
        <v>6</v>
      </c>
      <c r="C31" s="85">
        <v>1</v>
      </c>
      <c r="D31" s="93">
        <v>50</v>
      </c>
      <c r="E31" s="83">
        <v>50</v>
      </c>
      <c r="F31" s="65"/>
    </row>
    <row r="32" spans="1:7" x14ac:dyDescent="0.25">
      <c r="C32" s="8"/>
      <c r="D32" s="75"/>
      <c r="E32" s="54"/>
      <c r="F32" s="61"/>
    </row>
    <row r="33" spans="1:9" x14ac:dyDescent="0.25">
      <c r="A33" t="s">
        <v>24</v>
      </c>
      <c r="C33" s="8"/>
      <c r="D33" s="75"/>
      <c r="E33" s="83">
        <f>SUM(E29:E32)</f>
        <v>381</v>
      </c>
      <c r="F33" s="124">
        <f>F29+F30+F31</f>
        <v>0</v>
      </c>
    </row>
    <row r="34" spans="1:9" s="9" customFormat="1" ht="16.5" thickBot="1" x14ac:dyDescent="0.3">
      <c r="A34" s="165"/>
      <c r="B34" s="166"/>
      <c r="C34" s="190"/>
      <c r="D34" s="191"/>
      <c r="E34" s="192"/>
      <c r="F34" s="176"/>
      <c r="G34" s="55"/>
    </row>
    <row r="35" spans="1:9" s="9" customFormat="1" ht="24" customHeight="1" thickBot="1" x14ac:dyDescent="0.3">
      <c r="A35" s="165" t="s">
        <v>25</v>
      </c>
      <c r="B35" s="166"/>
      <c r="C35" s="190"/>
      <c r="D35" s="191"/>
      <c r="E35" s="168">
        <f>E26+E33</f>
        <v>4966</v>
      </c>
      <c r="F35" s="177">
        <f>F26+F33</f>
        <v>0</v>
      </c>
      <c r="G35" s="55"/>
    </row>
    <row r="36" spans="1:9" s="9" customFormat="1" x14ac:dyDescent="0.25">
      <c r="A36" s="6" t="s">
        <v>26</v>
      </c>
      <c r="B36" s="12"/>
      <c r="C36" s="43"/>
      <c r="D36" s="77"/>
      <c r="E36" s="86">
        <f>E9-E26</f>
        <v>14615</v>
      </c>
      <c r="F36" s="72">
        <f>F9-F26</f>
        <v>0</v>
      </c>
      <c r="G36" s="55"/>
    </row>
    <row r="37" spans="1:9" s="9" customFormat="1" ht="21.95" customHeight="1" x14ac:dyDescent="0.25">
      <c r="A37" s="6" t="s">
        <v>27</v>
      </c>
      <c r="B37" s="12"/>
      <c r="C37" s="43"/>
      <c r="D37" s="77"/>
      <c r="E37" s="86">
        <f>E9-E35</f>
        <v>14234</v>
      </c>
      <c r="F37" s="72">
        <f>F9-F35</f>
        <v>0</v>
      </c>
      <c r="G37" s="55"/>
    </row>
    <row r="38" spans="1:9" s="9" customFormat="1" x14ac:dyDescent="0.25">
      <c r="B38" s="14"/>
      <c r="D38" s="78"/>
      <c r="E38" s="55"/>
      <c r="F38" s="64"/>
      <c r="G38" s="55"/>
    </row>
    <row r="39" spans="1:9" s="9" customFormat="1" x14ac:dyDescent="0.25">
      <c r="B39" s="14"/>
      <c r="D39" s="78"/>
      <c r="E39" s="55"/>
      <c r="F39" s="64"/>
      <c r="G39" s="55"/>
    </row>
    <row r="40" spans="1:9" s="9" customFormat="1" x14ac:dyDescent="0.25">
      <c r="B40" s="14"/>
      <c r="D40" s="78"/>
      <c r="E40" s="55"/>
      <c r="F40" s="64"/>
      <c r="G40" s="55"/>
    </row>
    <row r="41" spans="1:9" s="9" customFormat="1" x14ac:dyDescent="0.25">
      <c r="B41" s="14"/>
      <c r="D41" s="78"/>
      <c r="E41" s="55"/>
      <c r="F41" s="64"/>
      <c r="G41" s="55"/>
    </row>
    <row r="42" spans="1:9" s="9" customFormat="1" x14ac:dyDescent="0.25">
      <c r="B42" s="14"/>
      <c r="D42" s="78"/>
      <c r="E42" s="55"/>
      <c r="F42" s="64"/>
      <c r="G42" s="55"/>
    </row>
    <row r="46" spans="1:9" x14ac:dyDescent="0.25">
      <c r="A46" t="s">
        <v>52</v>
      </c>
    </row>
    <row r="47" spans="1:9" x14ac:dyDescent="0.25">
      <c r="A47" s="20"/>
      <c r="B47" s="20"/>
      <c r="C47" s="20"/>
      <c r="D47" s="79"/>
      <c r="E47" s="56"/>
      <c r="F47" s="56"/>
      <c r="G47" s="56"/>
      <c r="H47" s="20"/>
      <c r="I47" s="20"/>
    </row>
    <row r="48" spans="1:9" x14ac:dyDescent="0.25">
      <c r="A48" s="20"/>
      <c r="B48" s="20"/>
      <c r="C48" s="20"/>
      <c r="D48" s="79"/>
      <c r="E48" s="56"/>
      <c r="F48" s="56"/>
      <c r="G48" s="56"/>
      <c r="H48" s="20"/>
      <c r="I48" s="20"/>
    </row>
    <row r="49" spans="1:9" x14ac:dyDescent="0.25">
      <c r="A49" s="20"/>
      <c r="B49" s="20"/>
      <c r="C49" s="20"/>
      <c r="D49" s="79"/>
      <c r="E49" s="56"/>
      <c r="F49" s="56"/>
      <c r="G49" s="56"/>
      <c r="H49" s="20"/>
      <c r="I49" s="20"/>
    </row>
    <row r="50" spans="1:9" x14ac:dyDescent="0.25">
      <c r="A50" s="20"/>
      <c r="B50" s="20"/>
      <c r="C50" s="20"/>
      <c r="D50" s="79"/>
      <c r="E50" s="56"/>
      <c r="F50" s="56"/>
      <c r="G50" s="56"/>
      <c r="H50" s="20"/>
      <c r="I50" s="20"/>
    </row>
    <row r="51" spans="1:9" x14ac:dyDescent="0.25">
      <c r="A51" s="20"/>
      <c r="B51" s="20"/>
      <c r="C51" s="20"/>
      <c r="D51" s="79"/>
      <c r="E51" s="56"/>
      <c r="F51" s="56"/>
      <c r="G51" s="56"/>
      <c r="H51" s="20"/>
      <c r="I51" s="20"/>
    </row>
    <row r="52" spans="1:9" x14ac:dyDescent="0.25">
      <c r="A52" s="20"/>
      <c r="B52" s="20"/>
      <c r="C52" s="20"/>
      <c r="D52" s="79"/>
      <c r="E52" s="56"/>
      <c r="F52" s="56"/>
      <c r="G52" s="56"/>
      <c r="H52" s="20"/>
      <c r="I52" s="20"/>
    </row>
    <row r="53" spans="1:9" x14ac:dyDescent="0.25">
      <c r="A53" s="20"/>
      <c r="B53" s="20"/>
      <c r="C53" s="20"/>
      <c r="D53" s="79"/>
      <c r="E53" s="56"/>
      <c r="F53" s="56"/>
      <c r="G53" s="56"/>
      <c r="H53" s="20"/>
      <c r="I53" s="20"/>
    </row>
    <row r="54" spans="1:9" x14ac:dyDescent="0.25">
      <c r="A54" s="20"/>
      <c r="B54" s="20"/>
      <c r="C54" s="20"/>
      <c r="D54" s="79"/>
      <c r="E54" s="56"/>
      <c r="F54" s="56"/>
      <c r="G54" s="56"/>
      <c r="H54" s="20"/>
      <c r="I54" s="20"/>
    </row>
    <row r="55" spans="1:9" x14ac:dyDescent="0.25">
      <c r="A55" s="20"/>
      <c r="B55" s="20"/>
      <c r="C55" s="20"/>
      <c r="D55" s="79"/>
      <c r="E55" s="56"/>
      <c r="F55" s="56"/>
      <c r="G55" s="56"/>
      <c r="H55" s="20"/>
      <c r="I55" s="20"/>
    </row>
    <row r="56" spans="1:9" x14ac:dyDescent="0.25">
      <c r="A56" s="20"/>
      <c r="B56" s="20"/>
      <c r="C56" s="20"/>
      <c r="D56" s="79"/>
      <c r="E56" s="56"/>
      <c r="F56" s="56"/>
      <c r="G56" s="56"/>
      <c r="H56" s="20"/>
      <c r="I56" s="20"/>
    </row>
    <row r="57" spans="1:9" x14ac:dyDescent="0.25">
      <c r="A57" s="20"/>
      <c r="B57" s="20"/>
      <c r="C57" s="20"/>
      <c r="D57" s="79"/>
      <c r="E57" s="56"/>
      <c r="F57" s="56"/>
      <c r="G57" s="56"/>
      <c r="H57" s="20"/>
      <c r="I57" s="20"/>
    </row>
    <row r="58" spans="1:9" x14ac:dyDescent="0.25">
      <c r="A58" s="20"/>
      <c r="B58" s="20"/>
      <c r="C58" s="20"/>
      <c r="D58" s="79"/>
      <c r="E58" s="56"/>
      <c r="F58" s="56"/>
      <c r="G58" s="56"/>
      <c r="H58" s="20"/>
      <c r="I58" s="20"/>
    </row>
    <row r="59" spans="1:9" x14ac:dyDescent="0.25">
      <c r="A59" s="20"/>
      <c r="B59" s="20"/>
      <c r="C59" s="20"/>
      <c r="D59" s="79"/>
      <c r="E59" s="56"/>
      <c r="F59" s="56"/>
      <c r="G59" s="56"/>
      <c r="H59" s="20"/>
      <c r="I59" s="20"/>
    </row>
    <row r="60" spans="1:9" x14ac:dyDescent="0.25">
      <c r="A60" s="20"/>
      <c r="B60" s="20"/>
      <c r="C60" s="20"/>
      <c r="D60" s="79"/>
      <c r="E60" s="56"/>
      <c r="F60" s="56"/>
      <c r="G60" s="56"/>
      <c r="H60" s="20"/>
      <c r="I60" s="20"/>
    </row>
    <row r="61" spans="1:9" x14ac:dyDescent="0.25">
      <c r="A61" s="20"/>
      <c r="B61" s="20"/>
      <c r="C61" s="20"/>
      <c r="D61" s="79"/>
      <c r="E61" s="56"/>
      <c r="F61" s="56"/>
      <c r="G61" s="56"/>
      <c r="H61" s="20"/>
      <c r="I61" s="20"/>
    </row>
    <row r="62" spans="1:9" x14ac:dyDescent="0.25">
      <c r="A62" s="20"/>
      <c r="B62" s="20"/>
      <c r="C62" s="20"/>
      <c r="D62" s="79"/>
      <c r="E62" s="56"/>
      <c r="F62" s="56"/>
      <c r="G62" s="56"/>
      <c r="H62" s="20"/>
      <c r="I62" s="20"/>
    </row>
    <row r="63" spans="1:9" x14ac:dyDescent="0.25">
      <c r="A63" s="20"/>
      <c r="B63" s="20"/>
      <c r="C63" s="20"/>
      <c r="D63" s="79"/>
      <c r="E63" s="56"/>
      <c r="F63" s="56"/>
      <c r="G63" s="56"/>
      <c r="H63" s="20"/>
      <c r="I63" s="20"/>
    </row>
    <row r="64" spans="1:9" x14ac:dyDescent="0.25">
      <c r="A64" s="20"/>
      <c r="B64" s="20"/>
      <c r="C64" s="20"/>
      <c r="D64" s="79"/>
      <c r="E64" s="56"/>
      <c r="F64" s="56"/>
      <c r="G64" s="56"/>
      <c r="H64" s="20"/>
      <c r="I64" s="20"/>
    </row>
    <row r="65" spans="1:9" x14ac:dyDescent="0.25">
      <c r="A65" s="20"/>
      <c r="B65" s="20"/>
      <c r="C65" s="20"/>
      <c r="D65" s="79"/>
      <c r="E65" s="56"/>
      <c r="F65" s="56"/>
      <c r="G65" s="56"/>
      <c r="H65" s="20"/>
      <c r="I65" s="20"/>
    </row>
    <row r="66" spans="1:9" x14ac:dyDescent="0.25">
      <c r="A66" s="20"/>
      <c r="B66" s="20"/>
      <c r="C66" s="20"/>
      <c r="D66" s="79"/>
      <c r="E66" s="56"/>
      <c r="F66" s="56"/>
      <c r="G66" s="56"/>
      <c r="H66" s="20"/>
      <c r="I66" s="20"/>
    </row>
    <row r="67" spans="1:9" x14ac:dyDescent="0.25">
      <c r="A67" s="20"/>
      <c r="B67" s="20"/>
      <c r="C67" s="20"/>
      <c r="D67" s="79"/>
      <c r="E67" s="56"/>
      <c r="F67" s="56"/>
      <c r="G67" s="56"/>
      <c r="H67" s="20"/>
      <c r="I67" s="20"/>
    </row>
    <row r="68" spans="1:9" x14ac:dyDescent="0.25">
      <c r="A68" s="20"/>
      <c r="B68" s="20"/>
      <c r="C68" s="20"/>
      <c r="D68" s="79"/>
      <c r="E68" s="56"/>
      <c r="F68" s="56"/>
      <c r="G68" s="56"/>
      <c r="H68" s="20"/>
      <c r="I68" s="20"/>
    </row>
    <row r="69" spans="1:9" ht="20.100000000000001" customHeight="1" thickBot="1" x14ac:dyDescent="0.3">
      <c r="A69" s="195" t="s">
        <v>53</v>
      </c>
      <c r="B69" s="195"/>
      <c r="C69" s="22"/>
      <c r="D69" s="80"/>
      <c r="E69" s="57"/>
      <c r="F69" s="57"/>
      <c r="G69" s="57"/>
      <c r="H69" s="22"/>
      <c r="I69" s="22"/>
    </row>
    <row r="70" spans="1:9" ht="42" customHeight="1" thickBot="1" x14ac:dyDescent="0.3">
      <c r="A70" s="24" t="s">
        <v>33</v>
      </c>
      <c r="B70" s="25" t="s">
        <v>34</v>
      </c>
      <c r="C70" s="25" t="s">
        <v>35</v>
      </c>
      <c r="D70" s="81" t="s">
        <v>36</v>
      </c>
      <c r="E70" s="58" t="s">
        <v>37</v>
      </c>
      <c r="F70" s="58" t="s">
        <v>38</v>
      </c>
      <c r="G70" s="58" t="s">
        <v>39</v>
      </c>
      <c r="H70" s="28"/>
      <c r="I70" s="28"/>
    </row>
    <row r="71" spans="1:9" x14ac:dyDescent="0.25">
      <c r="A71" s="26" t="s">
        <v>57</v>
      </c>
      <c r="B71" s="59">
        <v>17000</v>
      </c>
      <c r="C71" s="59">
        <v>4000</v>
      </c>
      <c r="D71" s="98">
        <v>20</v>
      </c>
      <c r="E71" s="90">
        <v>10</v>
      </c>
      <c r="F71" s="59">
        <v>3</v>
      </c>
      <c r="G71" s="59">
        <v>68</v>
      </c>
      <c r="H71" s="26"/>
      <c r="I71" s="26"/>
    </row>
    <row r="72" spans="1:9" x14ac:dyDescent="0.25">
      <c r="A72" s="26" t="s">
        <v>40</v>
      </c>
      <c r="B72" s="57">
        <v>2500</v>
      </c>
      <c r="C72" s="57">
        <v>600</v>
      </c>
      <c r="D72" s="99">
        <v>15</v>
      </c>
      <c r="E72" s="91">
        <v>10</v>
      </c>
      <c r="F72" s="57">
        <v>0.3</v>
      </c>
      <c r="G72" s="57">
        <v>13</v>
      </c>
      <c r="H72" s="22"/>
      <c r="I72" s="22"/>
    </row>
    <row r="73" spans="1:9" x14ac:dyDescent="0.25">
      <c r="A73" s="26" t="s">
        <v>60</v>
      </c>
      <c r="B73" s="57">
        <v>2300</v>
      </c>
      <c r="C73" s="57">
        <v>500</v>
      </c>
      <c r="D73" s="99">
        <v>20</v>
      </c>
      <c r="E73" s="91">
        <v>3</v>
      </c>
      <c r="F73" s="57">
        <v>5.5</v>
      </c>
      <c r="G73" s="57">
        <v>36</v>
      </c>
      <c r="H73" s="22"/>
      <c r="I73" s="22"/>
    </row>
    <row r="74" spans="1:9" x14ac:dyDescent="0.25">
      <c r="A74" s="26" t="s">
        <v>42</v>
      </c>
      <c r="B74" s="57">
        <v>9400</v>
      </c>
      <c r="C74" s="57">
        <v>1900</v>
      </c>
      <c r="D74" s="99">
        <v>20</v>
      </c>
      <c r="E74" s="91">
        <v>10</v>
      </c>
      <c r="F74" s="57">
        <v>9.5</v>
      </c>
      <c r="G74" s="57">
        <v>47</v>
      </c>
      <c r="H74" s="22"/>
      <c r="I74" s="22"/>
    </row>
    <row r="75" spans="1:9" x14ac:dyDescent="0.25">
      <c r="A75" s="26" t="s">
        <v>43</v>
      </c>
      <c r="B75" s="57">
        <v>1100</v>
      </c>
      <c r="C75" s="57">
        <v>200</v>
      </c>
      <c r="D75" s="99">
        <v>20</v>
      </c>
      <c r="E75" s="91">
        <v>10</v>
      </c>
      <c r="F75" s="57">
        <v>0.1</v>
      </c>
      <c r="G75" s="57">
        <v>5</v>
      </c>
      <c r="H75" s="22"/>
      <c r="I75" s="22"/>
    </row>
    <row r="76" spans="1:9" x14ac:dyDescent="0.25">
      <c r="A76" s="19" t="s">
        <v>44</v>
      </c>
      <c r="B76" s="60">
        <v>4450</v>
      </c>
      <c r="C76" s="60">
        <v>900</v>
      </c>
      <c r="D76" s="100">
        <v>15</v>
      </c>
      <c r="E76" s="92">
        <v>10</v>
      </c>
      <c r="F76" s="60">
        <v>0.2</v>
      </c>
      <c r="G76" s="60">
        <v>24</v>
      </c>
      <c r="H76" s="22"/>
      <c r="I76" s="22"/>
    </row>
    <row r="77" spans="1:9" x14ac:dyDescent="0.25">
      <c r="A77" s="19" t="s">
        <v>45</v>
      </c>
      <c r="B77" s="60">
        <v>3000</v>
      </c>
      <c r="C77" s="60">
        <v>1500</v>
      </c>
      <c r="D77" s="100">
        <v>20</v>
      </c>
      <c r="E77" s="92">
        <v>10</v>
      </c>
      <c r="F77" s="60">
        <v>0.2</v>
      </c>
      <c r="G77" s="60">
        <v>8</v>
      </c>
      <c r="H77" s="22"/>
      <c r="I77" s="22"/>
    </row>
    <row r="78" spans="1:9" x14ac:dyDescent="0.25">
      <c r="A78" s="19" t="s">
        <v>46</v>
      </c>
      <c r="B78" s="60">
        <v>2500</v>
      </c>
      <c r="C78" s="60">
        <v>600</v>
      </c>
      <c r="D78" s="100">
        <v>20</v>
      </c>
      <c r="E78" s="92">
        <v>5</v>
      </c>
      <c r="F78" s="60">
        <v>1.5</v>
      </c>
      <c r="G78" s="60">
        <v>21</v>
      </c>
      <c r="H78" s="22"/>
      <c r="I78" s="22"/>
    </row>
    <row r="79" spans="1:9" x14ac:dyDescent="0.25">
      <c r="A79" s="19" t="s">
        <v>97</v>
      </c>
      <c r="B79" s="60">
        <v>1000</v>
      </c>
      <c r="C79" s="60">
        <v>0</v>
      </c>
      <c r="D79" s="100">
        <v>5</v>
      </c>
      <c r="E79" s="92">
        <v>7</v>
      </c>
      <c r="F79" s="60">
        <v>0</v>
      </c>
      <c r="G79" s="60">
        <v>29</v>
      </c>
      <c r="H79" s="22"/>
      <c r="I79" s="22"/>
    </row>
    <row r="80" spans="1:9" x14ac:dyDescent="0.25">
      <c r="D80" s="82"/>
      <c r="F80" s="203" t="s">
        <v>100</v>
      </c>
      <c r="G80" s="203"/>
      <c r="H80" s="21"/>
      <c r="I80" s="22"/>
    </row>
    <row r="81" spans="1:9" x14ac:dyDescent="0.25">
      <c r="A81" s="26"/>
      <c r="B81" s="22"/>
      <c r="C81" s="22"/>
      <c r="D81" s="80"/>
      <c r="E81" s="57"/>
      <c r="F81" s="57"/>
      <c r="G81" s="57"/>
      <c r="H81" s="22"/>
      <c r="I81" s="22"/>
    </row>
    <row r="82" spans="1:9" x14ac:dyDescent="0.25">
      <c r="A82" s="26"/>
      <c r="B82" s="22"/>
      <c r="C82" s="22"/>
      <c r="D82" s="80"/>
      <c r="E82" s="57"/>
      <c r="F82" s="57"/>
      <c r="G82" s="57"/>
      <c r="H82" s="22"/>
      <c r="I82" s="22"/>
    </row>
    <row r="83" spans="1:9" x14ac:dyDescent="0.25">
      <c r="A83" s="26"/>
      <c r="B83" s="22"/>
      <c r="C83" s="22"/>
      <c r="D83" s="80"/>
      <c r="E83" s="57"/>
      <c r="F83" s="57"/>
      <c r="G83" s="57"/>
      <c r="H83" s="22"/>
      <c r="I83" s="22"/>
    </row>
    <row r="84" spans="1:9" x14ac:dyDescent="0.25">
      <c r="A84" s="22"/>
      <c r="B84" s="22"/>
      <c r="C84" s="22"/>
      <c r="D84" s="80"/>
      <c r="E84" s="57"/>
      <c r="F84" s="57"/>
      <c r="G84" s="57"/>
      <c r="H84" s="22"/>
      <c r="I84" s="22"/>
    </row>
    <row r="85" spans="1:9" x14ac:dyDescent="0.25">
      <c r="A85" s="22"/>
      <c r="B85" s="22"/>
      <c r="C85" s="22"/>
      <c r="D85" s="80"/>
      <c r="E85" s="57"/>
      <c r="F85" s="57"/>
      <c r="G85" s="57"/>
      <c r="H85" s="22"/>
      <c r="I85" s="22"/>
    </row>
    <row r="86" spans="1:9" x14ac:dyDescent="0.25">
      <c r="A86" s="22"/>
      <c r="B86" s="22"/>
      <c r="C86" s="22"/>
      <c r="D86" s="80"/>
      <c r="E86" s="57"/>
      <c r="F86" s="57"/>
      <c r="G86" s="57"/>
      <c r="H86" s="22"/>
      <c r="I86" s="22"/>
    </row>
    <row r="87" spans="1:9" x14ac:dyDescent="0.25">
      <c r="A87" s="22"/>
      <c r="B87" s="22"/>
      <c r="C87" s="22"/>
      <c r="D87" s="80"/>
      <c r="E87" s="57"/>
      <c r="F87" s="57"/>
      <c r="G87" s="57"/>
      <c r="H87" s="22"/>
      <c r="I87" s="22"/>
    </row>
    <row r="88" spans="1:9" x14ac:dyDescent="0.25">
      <c r="A88" s="22"/>
      <c r="B88" s="22"/>
      <c r="C88" s="22"/>
      <c r="D88" s="80"/>
      <c r="E88" s="57"/>
      <c r="F88" s="57"/>
      <c r="G88" s="57"/>
      <c r="H88" s="22"/>
      <c r="I88" s="22"/>
    </row>
    <row r="89" spans="1:9" x14ac:dyDescent="0.25">
      <c r="A89" s="22"/>
      <c r="B89" s="22"/>
      <c r="C89" s="22"/>
      <c r="D89" s="80"/>
      <c r="E89" s="57"/>
      <c r="F89" s="57"/>
      <c r="G89" s="57"/>
      <c r="H89" s="22"/>
      <c r="I89" s="22"/>
    </row>
    <row r="90" spans="1:9" x14ac:dyDescent="0.25">
      <c r="A90" s="22"/>
      <c r="B90" s="22"/>
      <c r="C90" s="22"/>
      <c r="D90" s="80"/>
      <c r="E90" s="57"/>
      <c r="F90" s="57"/>
      <c r="G90" s="57"/>
      <c r="H90" s="22"/>
      <c r="I90" s="22"/>
    </row>
    <row r="91" spans="1:9" x14ac:dyDescent="0.25">
      <c r="A91" s="22"/>
      <c r="B91" s="22"/>
      <c r="C91" s="22"/>
      <c r="D91" s="80"/>
      <c r="E91" s="57"/>
      <c r="F91" s="57"/>
      <c r="G91" s="57"/>
      <c r="H91" s="22"/>
      <c r="I91" s="22"/>
    </row>
  </sheetData>
  <mergeCells count="6">
    <mergeCell ref="F80:G80"/>
    <mergeCell ref="A69:B69"/>
    <mergeCell ref="A1:F1"/>
    <mergeCell ref="A2:F2"/>
    <mergeCell ref="A4:F4"/>
    <mergeCell ref="A5:F5"/>
  </mergeCells>
  <phoneticPr fontId="4" type="noConversion"/>
  <conditionalFormatting sqref="F26:F37">
    <cfRule type="cellIs" dxfId="13" priority="1" operator="equal">
      <formula>0</formula>
    </cfRule>
  </conditionalFormatting>
  <pageMargins left="0.25" right="0.25" top="0.75" bottom="0.75" header="0.3" footer="0.3"/>
  <pageSetup scale="93" fitToHeight="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Q90"/>
  <sheetViews>
    <sheetView showGridLines="0" topLeftCell="A43" zoomScaleNormal="100" zoomScalePageLayoutView="150" workbookViewId="0">
      <selection activeCell="I64" sqref="I64"/>
    </sheetView>
  </sheetViews>
  <sheetFormatPr defaultColWidth="11" defaultRowHeight="15.75" x14ac:dyDescent="0.25"/>
  <cols>
    <col min="1" max="1" width="23.125" customWidth="1"/>
    <col min="2" max="2" width="13.625" style="5" customWidth="1"/>
    <col min="3" max="6" width="13.625" customWidth="1"/>
    <col min="7" max="7" width="12" customWidth="1"/>
  </cols>
  <sheetData>
    <row r="1" spans="1:17" ht="18.75" x14ac:dyDescent="0.25">
      <c r="A1" s="200" t="s">
        <v>139</v>
      </c>
      <c r="B1" s="200"/>
      <c r="C1" s="200"/>
      <c r="D1" s="200"/>
      <c r="E1" s="200"/>
      <c r="F1" s="200"/>
    </row>
    <row r="2" spans="1:17" x14ac:dyDescent="0.25">
      <c r="A2" s="201" t="s">
        <v>126</v>
      </c>
      <c r="B2" s="201"/>
      <c r="C2" s="201"/>
      <c r="D2" s="201"/>
      <c r="E2" s="201"/>
      <c r="F2" s="201"/>
    </row>
    <row r="3" spans="1:17" x14ac:dyDescent="0.25">
      <c r="A3" s="198"/>
      <c r="B3" s="198"/>
      <c r="C3" s="198"/>
      <c r="D3" s="198"/>
      <c r="E3" s="198"/>
      <c r="F3" s="198"/>
    </row>
    <row r="4" spans="1:17" x14ac:dyDescent="0.25">
      <c r="A4" s="202" t="s">
        <v>127</v>
      </c>
      <c r="B4" s="202"/>
      <c r="C4" s="202"/>
      <c r="D4" s="202"/>
      <c r="E4" s="202"/>
      <c r="F4" s="202"/>
    </row>
    <row r="5" spans="1:17" x14ac:dyDescent="0.25">
      <c r="A5" s="202" t="s">
        <v>121</v>
      </c>
      <c r="B5" s="202"/>
      <c r="C5" s="202"/>
      <c r="D5" s="202"/>
      <c r="E5" s="202"/>
      <c r="F5" s="202"/>
    </row>
    <row r="6" spans="1:17" x14ac:dyDescent="0.25">
      <c r="A6" s="136"/>
      <c r="B6" s="137"/>
      <c r="C6" s="136"/>
      <c r="D6" s="136"/>
      <c r="E6" s="136"/>
      <c r="F6" s="136"/>
    </row>
    <row r="7" spans="1:17" s="1" customFormat="1" x14ac:dyDescent="0.25">
      <c r="B7" s="2" t="s">
        <v>0</v>
      </c>
      <c r="C7" s="1" t="s">
        <v>1</v>
      </c>
      <c r="D7" s="1" t="s">
        <v>2</v>
      </c>
      <c r="E7" s="1" t="s">
        <v>54</v>
      </c>
      <c r="F7" s="1" t="s">
        <v>55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s="3" customFormat="1" ht="18.75" x14ac:dyDescent="0.3">
      <c r="A8" s="3" t="s">
        <v>3</v>
      </c>
      <c r="B8" s="4"/>
    </row>
    <row r="9" spans="1:17" x14ac:dyDescent="0.25">
      <c r="A9" s="8" t="s">
        <v>47</v>
      </c>
      <c r="B9" s="5" t="s">
        <v>48</v>
      </c>
      <c r="C9" s="85">
        <v>350</v>
      </c>
      <c r="D9" s="83">
        <v>28</v>
      </c>
      <c r="E9" s="83">
        <v>9800</v>
      </c>
      <c r="F9" s="61"/>
    </row>
    <row r="10" spans="1:17" x14ac:dyDescent="0.25">
      <c r="C10" s="85"/>
      <c r="D10" s="83"/>
      <c r="E10" s="83"/>
      <c r="F10" s="62"/>
    </row>
    <row r="11" spans="1:17" s="3" customFormat="1" ht="18.75" x14ac:dyDescent="0.3">
      <c r="A11" s="7" t="s">
        <v>4</v>
      </c>
      <c r="B11" s="4"/>
      <c r="C11" s="94"/>
      <c r="D11" s="95"/>
      <c r="E11" s="95"/>
      <c r="F11" s="63"/>
    </row>
    <row r="12" spans="1:17" x14ac:dyDescent="0.25">
      <c r="A12" s="8" t="s">
        <v>5</v>
      </c>
      <c r="B12" s="5" t="s">
        <v>6</v>
      </c>
      <c r="C12" s="85">
        <v>1</v>
      </c>
      <c r="D12" s="83">
        <v>80</v>
      </c>
      <c r="E12" s="83">
        <v>80</v>
      </c>
      <c r="F12" s="61"/>
    </row>
    <row r="13" spans="1:17" x14ac:dyDescent="0.25">
      <c r="A13" s="8" t="s">
        <v>49</v>
      </c>
      <c r="B13" s="5" t="s">
        <v>50</v>
      </c>
      <c r="C13" s="85">
        <v>3</v>
      </c>
      <c r="D13" s="83">
        <v>100</v>
      </c>
      <c r="E13" s="83">
        <v>300</v>
      </c>
      <c r="F13" s="64"/>
    </row>
    <row r="14" spans="1:17" x14ac:dyDescent="0.25">
      <c r="A14" s="8" t="s">
        <v>118</v>
      </c>
      <c r="B14" s="5" t="s">
        <v>7</v>
      </c>
      <c r="C14" s="85">
        <v>2</v>
      </c>
      <c r="D14" s="83">
        <v>40</v>
      </c>
      <c r="E14" s="83">
        <v>80</v>
      </c>
      <c r="F14" s="65"/>
    </row>
    <row r="15" spans="1:17" x14ac:dyDescent="0.25">
      <c r="A15" s="8" t="s">
        <v>8</v>
      </c>
      <c r="B15" s="5" t="s">
        <v>6</v>
      </c>
      <c r="C15" s="85">
        <v>1</v>
      </c>
      <c r="D15" s="83">
        <v>80</v>
      </c>
      <c r="E15" s="83">
        <v>80</v>
      </c>
      <c r="F15" s="64"/>
    </row>
    <row r="16" spans="1:17" x14ac:dyDescent="0.25">
      <c r="A16" s="8" t="s">
        <v>9</v>
      </c>
      <c r="B16" s="5" t="s">
        <v>7</v>
      </c>
      <c r="C16" s="85">
        <v>0.33</v>
      </c>
      <c r="D16" s="83">
        <v>40</v>
      </c>
      <c r="E16" s="83">
        <v>13</v>
      </c>
      <c r="F16" s="65"/>
    </row>
    <row r="17" spans="1:6" x14ac:dyDescent="0.25">
      <c r="A17" s="8" t="s">
        <v>10</v>
      </c>
      <c r="B17" s="5" t="s">
        <v>11</v>
      </c>
      <c r="C17" s="85">
        <v>296</v>
      </c>
      <c r="D17" s="83">
        <v>0.7</v>
      </c>
      <c r="E17" s="83">
        <v>207</v>
      </c>
      <c r="F17" s="65"/>
    </row>
    <row r="18" spans="1:6" x14ac:dyDescent="0.25">
      <c r="A18" s="8" t="s">
        <v>12</v>
      </c>
      <c r="B18" s="5" t="s">
        <v>13</v>
      </c>
      <c r="C18" s="85">
        <v>10</v>
      </c>
      <c r="D18" s="83">
        <v>2.5</v>
      </c>
      <c r="E18" s="83">
        <v>25</v>
      </c>
      <c r="F18" s="64"/>
    </row>
    <row r="19" spans="1:6" x14ac:dyDescent="0.25">
      <c r="A19" s="8" t="s">
        <v>51</v>
      </c>
      <c r="B19" s="5" t="s">
        <v>14</v>
      </c>
      <c r="C19" s="85">
        <v>400</v>
      </c>
      <c r="D19" s="83">
        <v>2</v>
      </c>
      <c r="E19" s="83">
        <v>800</v>
      </c>
      <c r="F19" s="65"/>
    </row>
    <row r="20" spans="1:6" x14ac:dyDescent="0.25">
      <c r="A20" s="8" t="s">
        <v>15</v>
      </c>
      <c r="B20" s="5" t="s">
        <v>16</v>
      </c>
      <c r="C20" s="85">
        <v>180</v>
      </c>
      <c r="D20" s="83">
        <v>10</v>
      </c>
      <c r="E20" s="83">
        <v>1800</v>
      </c>
      <c r="F20" s="64"/>
    </row>
    <row r="21" spans="1:6" x14ac:dyDescent="0.25">
      <c r="A21" s="8" t="s">
        <v>17</v>
      </c>
      <c r="B21" s="5" t="s">
        <v>6</v>
      </c>
      <c r="C21" s="85">
        <v>1</v>
      </c>
      <c r="D21" s="83">
        <v>1000</v>
      </c>
      <c r="E21" s="83">
        <v>1000</v>
      </c>
      <c r="F21" s="65"/>
    </row>
    <row r="22" spans="1:6" x14ac:dyDescent="0.25">
      <c r="A22" s="8" t="s">
        <v>102</v>
      </c>
      <c r="B22" s="5" t="s">
        <v>6</v>
      </c>
      <c r="C22" s="85">
        <v>1</v>
      </c>
      <c r="D22" s="83">
        <v>200</v>
      </c>
      <c r="E22" s="83">
        <v>200</v>
      </c>
      <c r="F22" s="61"/>
    </row>
    <row r="23" spans="1:6" x14ac:dyDescent="0.25">
      <c r="A23" s="8" t="s">
        <v>99</v>
      </c>
      <c r="C23" s="8"/>
      <c r="D23" s="50"/>
      <c r="E23" s="50"/>
      <c r="F23" s="61"/>
    </row>
    <row r="24" spans="1:6" x14ac:dyDescent="0.25">
      <c r="D24" s="47"/>
      <c r="E24" s="47"/>
      <c r="F24" s="62"/>
    </row>
    <row r="25" spans="1:6" s="3" customFormat="1" ht="18.75" x14ac:dyDescent="0.3">
      <c r="B25" s="4"/>
      <c r="D25" s="49"/>
      <c r="E25" s="142"/>
      <c r="F25" s="143"/>
    </row>
    <row r="26" spans="1:6" s="9" customFormat="1" x14ac:dyDescent="0.25">
      <c r="A26" s="11" t="s">
        <v>19</v>
      </c>
      <c r="B26" s="12"/>
      <c r="C26" s="6"/>
      <c r="D26" s="68"/>
      <c r="E26" s="54">
        <f>SUM(E12:E25)</f>
        <v>4585</v>
      </c>
      <c r="F26" s="71">
        <f>F12+F13+F14+F15+F16+F17+F18+F19+F20+F21+F22+F23</f>
        <v>0</v>
      </c>
    </row>
    <row r="27" spans="1:6" x14ac:dyDescent="0.25">
      <c r="F27" s="16"/>
    </row>
    <row r="28" spans="1:6" x14ac:dyDescent="0.25">
      <c r="A28" s="13" t="s">
        <v>93</v>
      </c>
      <c r="F28" s="16"/>
    </row>
    <row r="29" spans="1:6" x14ac:dyDescent="0.25">
      <c r="A29" s="8" t="s">
        <v>94</v>
      </c>
      <c r="B29" s="5" t="s">
        <v>6</v>
      </c>
      <c r="C29" s="42">
        <v>1</v>
      </c>
      <c r="D29" s="96">
        <v>222</v>
      </c>
      <c r="E29" s="96">
        <v>222</v>
      </c>
      <c r="F29" s="114"/>
    </row>
    <row r="30" spans="1:6" x14ac:dyDescent="0.25">
      <c r="A30" s="8" t="s">
        <v>95</v>
      </c>
      <c r="B30" s="5" t="s">
        <v>6</v>
      </c>
      <c r="C30" s="42">
        <v>1</v>
      </c>
      <c r="D30" s="96">
        <v>80</v>
      </c>
      <c r="E30" s="96">
        <v>80</v>
      </c>
      <c r="F30" s="112"/>
    </row>
    <row r="31" spans="1:6" x14ac:dyDescent="0.25">
      <c r="A31" s="8" t="s">
        <v>96</v>
      </c>
      <c r="B31" s="5" t="s">
        <v>6</v>
      </c>
      <c r="C31" s="42">
        <v>1</v>
      </c>
      <c r="D31" s="96">
        <v>50</v>
      </c>
      <c r="E31" s="96">
        <v>50</v>
      </c>
      <c r="F31" s="113"/>
    </row>
    <row r="32" spans="1:6" x14ac:dyDescent="0.25">
      <c r="C32" s="42"/>
      <c r="D32" s="96"/>
      <c r="E32" s="105"/>
      <c r="F32" s="102"/>
    </row>
    <row r="33" spans="1:9" x14ac:dyDescent="0.25">
      <c r="A33" t="s">
        <v>24</v>
      </c>
      <c r="C33" s="42"/>
      <c r="D33" s="96"/>
      <c r="E33" s="96">
        <f>SUM(E29:E32)</f>
        <v>352</v>
      </c>
      <c r="F33" s="109">
        <f>F29+F30+F31</f>
        <v>0</v>
      </c>
    </row>
    <row r="34" spans="1:9" s="9" customFormat="1" ht="16.5" thickBot="1" x14ac:dyDescent="0.3">
      <c r="A34" s="165"/>
      <c r="B34" s="166"/>
      <c r="C34" s="188"/>
      <c r="D34" s="170"/>
      <c r="E34" s="170"/>
      <c r="F34" s="171"/>
    </row>
    <row r="35" spans="1:9" s="9" customFormat="1" ht="24" customHeight="1" thickBot="1" x14ac:dyDescent="0.3">
      <c r="A35" s="165" t="s">
        <v>25</v>
      </c>
      <c r="B35" s="166"/>
      <c r="C35" s="188"/>
      <c r="D35" s="170"/>
      <c r="E35" s="170">
        <f>E26+E33</f>
        <v>4937</v>
      </c>
      <c r="F35" s="171">
        <f>F26+F33</f>
        <v>0</v>
      </c>
    </row>
    <row r="36" spans="1:9" s="9" customFormat="1" x14ac:dyDescent="0.25">
      <c r="A36" s="6" t="s">
        <v>26</v>
      </c>
      <c r="B36" s="12"/>
      <c r="C36" s="189"/>
      <c r="D36" s="105"/>
      <c r="E36" s="105">
        <f>E9-E26</f>
        <v>5215</v>
      </c>
      <c r="F36" s="108">
        <f>F9-F26</f>
        <v>0</v>
      </c>
    </row>
    <row r="37" spans="1:9" s="9" customFormat="1" ht="21.95" customHeight="1" x14ac:dyDescent="0.25">
      <c r="A37" s="6" t="s">
        <v>27</v>
      </c>
      <c r="B37" s="12"/>
      <c r="C37" s="6"/>
      <c r="D37" s="105"/>
      <c r="E37" s="105">
        <f>E9-E35</f>
        <v>4863</v>
      </c>
      <c r="F37" s="108">
        <f>F9-F35</f>
        <v>0</v>
      </c>
    </row>
    <row r="38" spans="1:9" s="9" customFormat="1" x14ac:dyDescent="0.25">
      <c r="B38" s="14"/>
      <c r="F38" s="17"/>
    </row>
    <row r="39" spans="1:9" s="9" customFormat="1" x14ac:dyDescent="0.25">
      <c r="B39" s="14"/>
      <c r="F39" s="17"/>
    </row>
    <row r="40" spans="1:9" s="9" customFormat="1" x14ac:dyDescent="0.25">
      <c r="B40" s="14"/>
      <c r="F40" s="17"/>
    </row>
    <row r="41" spans="1:9" s="9" customFormat="1" x14ac:dyDescent="0.25">
      <c r="B41" s="14"/>
      <c r="F41" s="17"/>
    </row>
    <row r="42" spans="1:9" s="9" customFormat="1" x14ac:dyDescent="0.25">
      <c r="B42" s="14"/>
      <c r="F42" s="17"/>
    </row>
    <row r="46" spans="1:9" x14ac:dyDescent="0.25">
      <c r="A46" t="s">
        <v>52</v>
      </c>
    </row>
    <row r="47" spans="1:9" x14ac:dyDescent="0.25">
      <c r="A47" s="20"/>
      <c r="B47" s="20"/>
      <c r="C47" s="20"/>
      <c r="D47" s="20"/>
      <c r="E47" s="20"/>
      <c r="F47" s="21"/>
      <c r="G47" s="20"/>
      <c r="H47" s="20"/>
      <c r="I47" s="20"/>
    </row>
    <row r="48" spans="1:9" x14ac:dyDescent="0.25">
      <c r="A48" s="20"/>
      <c r="B48" s="20"/>
      <c r="C48" s="20"/>
      <c r="D48" s="20"/>
      <c r="E48" s="20"/>
      <c r="F48" s="21"/>
      <c r="G48" s="20"/>
      <c r="H48" s="20"/>
      <c r="I48" s="20"/>
    </row>
    <row r="49" spans="1:9" x14ac:dyDescent="0.25">
      <c r="A49" s="20"/>
      <c r="B49" s="20"/>
      <c r="C49" s="20"/>
      <c r="D49" s="20"/>
      <c r="E49" s="20"/>
      <c r="F49" s="21"/>
      <c r="G49" s="20"/>
      <c r="H49" s="20"/>
      <c r="I49" s="20"/>
    </row>
    <row r="50" spans="1:9" x14ac:dyDescent="0.25">
      <c r="A50" s="20"/>
      <c r="B50" s="20"/>
      <c r="C50" s="20"/>
      <c r="D50" s="20"/>
      <c r="E50" s="20"/>
      <c r="F50" s="21"/>
      <c r="G50" s="20"/>
      <c r="H50" s="20"/>
      <c r="I50" s="20"/>
    </row>
    <row r="51" spans="1:9" x14ac:dyDescent="0.25">
      <c r="A51" s="20"/>
      <c r="B51" s="20"/>
      <c r="C51" s="20"/>
      <c r="D51" s="20"/>
      <c r="E51" s="20"/>
      <c r="F51" s="21"/>
      <c r="G51" s="20"/>
      <c r="H51" s="20"/>
      <c r="I51" s="20"/>
    </row>
    <row r="52" spans="1:9" x14ac:dyDescent="0.25">
      <c r="A52" s="20"/>
      <c r="B52" s="20"/>
      <c r="C52" s="20"/>
      <c r="D52" s="20"/>
      <c r="E52" s="20"/>
      <c r="F52" s="21"/>
      <c r="G52" s="20"/>
      <c r="H52" s="20"/>
      <c r="I52" s="20"/>
    </row>
    <row r="53" spans="1:9" x14ac:dyDescent="0.25">
      <c r="A53" s="20"/>
      <c r="B53" s="20"/>
      <c r="C53" s="20"/>
      <c r="D53" s="20"/>
      <c r="E53" s="20"/>
      <c r="F53" s="21"/>
      <c r="G53" s="20"/>
      <c r="H53" s="20"/>
      <c r="I53" s="20"/>
    </row>
    <row r="54" spans="1:9" x14ac:dyDescent="0.25">
      <c r="A54" s="20"/>
      <c r="B54" s="20"/>
      <c r="C54" s="20"/>
      <c r="D54" s="20"/>
      <c r="E54" s="20"/>
      <c r="F54" s="21"/>
      <c r="G54" s="20"/>
      <c r="H54" s="20"/>
      <c r="I54" s="20"/>
    </row>
    <row r="55" spans="1:9" x14ac:dyDescent="0.25">
      <c r="A55" s="20"/>
      <c r="B55" s="20"/>
      <c r="C55" s="20"/>
      <c r="D55" s="20"/>
      <c r="E55" s="20"/>
      <c r="F55" s="21"/>
      <c r="G55" s="20"/>
      <c r="H55" s="20"/>
      <c r="I55" s="20"/>
    </row>
    <row r="56" spans="1:9" x14ac:dyDescent="0.25">
      <c r="A56" s="20"/>
      <c r="B56" s="20"/>
      <c r="C56" s="20"/>
      <c r="D56" s="20"/>
      <c r="E56" s="20"/>
      <c r="F56" s="21"/>
      <c r="G56" s="20"/>
      <c r="H56" s="20"/>
      <c r="I56" s="20"/>
    </row>
    <row r="57" spans="1:9" x14ac:dyDescent="0.25">
      <c r="A57" s="20"/>
      <c r="B57" s="20"/>
      <c r="C57" s="20"/>
      <c r="D57" s="20"/>
      <c r="E57" s="20"/>
      <c r="F57" s="21"/>
      <c r="G57" s="20"/>
      <c r="H57" s="20"/>
      <c r="I57" s="20"/>
    </row>
    <row r="58" spans="1:9" x14ac:dyDescent="0.25">
      <c r="A58" s="20"/>
      <c r="B58" s="20"/>
      <c r="C58" s="20"/>
      <c r="D58" s="20"/>
      <c r="E58" s="20"/>
      <c r="F58" s="21"/>
      <c r="G58" s="20"/>
      <c r="H58" s="20"/>
      <c r="I58" s="20"/>
    </row>
    <row r="59" spans="1:9" x14ac:dyDescent="0.25">
      <c r="A59" s="20"/>
      <c r="B59" s="20"/>
      <c r="C59" s="20"/>
      <c r="D59" s="20"/>
      <c r="E59" s="20"/>
      <c r="F59" s="21"/>
      <c r="G59" s="20"/>
      <c r="H59" s="20"/>
      <c r="I59" s="20"/>
    </row>
    <row r="60" spans="1:9" x14ac:dyDescent="0.25">
      <c r="A60" s="20"/>
      <c r="B60" s="20"/>
      <c r="C60" s="20"/>
      <c r="D60" s="20"/>
      <c r="E60" s="20"/>
      <c r="F60" s="21"/>
      <c r="G60" s="20"/>
      <c r="H60" s="20"/>
      <c r="I60" s="20"/>
    </row>
    <row r="61" spans="1:9" x14ac:dyDescent="0.25">
      <c r="A61" s="20"/>
      <c r="B61" s="20"/>
      <c r="C61" s="20"/>
      <c r="D61" s="20"/>
      <c r="E61" s="20"/>
      <c r="F61" s="21"/>
      <c r="G61" s="20"/>
      <c r="H61" s="20"/>
      <c r="I61" s="20"/>
    </row>
    <row r="62" spans="1:9" x14ac:dyDescent="0.25">
      <c r="A62" s="20"/>
      <c r="B62" s="20"/>
      <c r="C62" s="20"/>
      <c r="D62" s="20"/>
      <c r="E62" s="20"/>
      <c r="F62" s="21"/>
      <c r="G62" s="20"/>
      <c r="H62" s="20"/>
      <c r="I62" s="20"/>
    </row>
    <row r="63" spans="1:9" x14ac:dyDescent="0.25">
      <c r="A63" s="20"/>
      <c r="B63" s="20"/>
      <c r="C63" s="20"/>
      <c r="D63" s="20"/>
      <c r="E63" s="20"/>
      <c r="F63" s="21"/>
      <c r="G63" s="20"/>
      <c r="H63" s="20"/>
      <c r="I63" s="20"/>
    </row>
    <row r="64" spans="1:9" x14ac:dyDescent="0.25">
      <c r="A64" s="20"/>
      <c r="B64" s="20"/>
      <c r="C64" s="20"/>
      <c r="D64" s="20"/>
      <c r="E64" s="20"/>
      <c r="F64" s="21"/>
      <c r="G64" s="20"/>
      <c r="H64" s="20"/>
      <c r="I64" s="20"/>
    </row>
    <row r="65" spans="1:9" x14ac:dyDescent="0.25">
      <c r="A65" s="20"/>
      <c r="B65" s="20"/>
      <c r="C65" s="20"/>
      <c r="D65" s="20"/>
      <c r="E65" s="20"/>
      <c r="F65" s="21"/>
      <c r="G65" s="20"/>
      <c r="H65" s="20"/>
      <c r="I65" s="20"/>
    </row>
    <row r="66" spans="1:9" x14ac:dyDescent="0.25">
      <c r="A66" s="20"/>
      <c r="B66" s="20"/>
      <c r="C66" s="20"/>
      <c r="D66" s="20"/>
      <c r="E66" s="20"/>
      <c r="F66" s="21"/>
      <c r="G66" s="20"/>
      <c r="H66" s="20"/>
      <c r="I66" s="20"/>
    </row>
    <row r="67" spans="1:9" x14ac:dyDescent="0.25">
      <c r="A67" s="20"/>
      <c r="B67" s="20"/>
      <c r="C67" s="20"/>
      <c r="D67" s="20"/>
      <c r="E67" s="20"/>
      <c r="F67" s="21"/>
      <c r="G67" s="20"/>
      <c r="H67" s="20"/>
      <c r="I67" s="20"/>
    </row>
    <row r="68" spans="1:9" x14ac:dyDescent="0.25">
      <c r="A68" s="20"/>
      <c r="B68" s="20"/>
      <c r="C68" s="20"/>
      <c r="D68" s="20"/>
      <c r="E68" s="20"/>
      <c r="F68" s="21"/>
      <c r="G68" s="20"/>
      <c r="H68" s="20"/>
      <c r="I68" s="20"/>
    </row>
    <row r="69" spans="1:9" ht="20.100000000000001" customHeight="1" thickBot="1" x14ac:dyDescent="0.3">
      <c r="A69" s="195" t="s">
        <v>53</v>
      </c>
      <c r="B69" s="195"/>
      <c r="C69" s="22"/>
      <c r="D69" s="22"/>
      <c r="E69" s="22"/>
      <c r="F69" s="23"/>
      <c r="G69" s="22"/>
      <c r="H69" s="22"/>
      <c r="I69" s="22"/>
    </row>
    <row r="70" spans="1:9" ht="42" customHeight="1" thickBot="1" x14ac:dyDescent="0.3">
      <c r="A70" s="24" t="s">
        <v>33</v>
      </c>
      <c r="B70" s="25" t="s">
        <v>34</v>
      </c>
      <c r="C70" s="25" t="s">
        <v>35</v>
      </c>
      <c r="D70" s="31" t="s">
        <v>36</v>
      </c>
      <c r="E70" s="25" t="s">
        <v>37</v>
      </c>
      <c r="F70" s="25" t="s">
        <v>38</v>
      </c>
      <c r="G70" s="25" t="s">
        <v>39</v>
      </c>
      <c r="H70" s="28"/>
      <c r="I70" s="28"/>
    </row>
    <row r="71" spans="1:9" x14ac:dyDescent="0.25">
      <c r="A71" s="26" t="s">
        <v>57</v>
      </c>
      <c r="B71" s="59">
        <v>17000</v>
      </c>
      <c r="C71" s="59">
        <v>4000</v>
      </c>
      <c r="D71" s="26">
        <v>20</v>
      </c>
      <c r="E71" s="26">
        <v>10</v>
      </c>
      <c r="F71" s="59">
        <v>3</v>
      </c>
      <c r="G71" s="59">
        <v>68</v>
      </c>
      <c r="H71" s="26"/>
      <c r="I71" s="26"/>
    </row>
    <row r="72" spans="1:9" x14ac:dyDescent="0.25">
      <c r="A72" s="26" t="s">
        <v>40</v>
      </c>
      <c r="B72" s="57">
        <v>2500</v>
      </c>
      <c r="C72" s="57">
        <v>600</v>
      </c>
      <c r="D72" s="22">
        <v>15</v>
      </c>
      <c r="E72" s="22">
        <v>10</v>
      </c>
      <c r="F72" s="57">
        <v>0.3</v>
      </c>
      <c r="G72" s="57">
        <v>13</v>
      </c>
      <c r="H72" s="22"/>
      <c r="I72" s="22"/>
    </row>
    <row r="73" spans="1:9" x14ac:dyDescent="0.25">
      <c r="A73" s="26" t="s">
        <v>60</v>
      </c>
      <c r="B73" s="57">
        <v>2300</v>
      </c>
      <c r="C73" s="57">
        <v>500</v>
      </c>
      <c r="D73" s="22">
        <v>20</v>
      </c>
      <c r="E73" s="22">
        <v>3</v>
      </c>
      <c r="F73" s="57">
        <v>5.5</v>
      </c>
      <c r="G73" s="57">
        <v>36</v>
      </c>
      <c r="H73" s="22"/>
      <c r="I73" s="22"/>
    </row>
    <row r="74" spans="1:9" x14ac:dyDescent="0.25">
      <c r="A74" s="26" t="s">
        <v>42</v>
      </c>
      <c r="B74" s="57">
        <v>9400</v>
      </c>
      <c r="C74" s="57">
        <v>1900</v>
      </c>
      <c r="D74" s="22">
        <v>20</v>
      </c>
      <c r="E74" s="22">
        <v>10</v>
      </c>
      <c r="F74" s="57">
        <v>9.5</v>
      </c>
      <c r="G74" s="57">
        <v>47</v>
      </c>
      <c r="H74" s="22"/>
      <c r="I74" s="22"/>
    </row>
    <row r="75" spans="1:9" x14ac:dyDescent="0.25">
      <c r="A75" s="26" t="s">
        <v>43</v>
      </c>
      <c r="B75" s="57">
        <v>1100</v>
      </c>
      <c r="C75" s="57">
        <v>200</v>
      </c>
      <c r="D75" s="22">
        <v>20</v>
      </c>
      <c r="E75" s="22">
        <v>10</v>
      </c>
      <c r="F75" s="57">
        <v>0.1</v>
      </c>
      <c r="G75" s="57">
        <v>5</v>
      </c>
      <c r="H75" s="22"/>
      <c r="I75" s="22"/>
    </row>
    <row r="76" spans="1:9" x14ac:dyDescent="0.25">
      <c r="A76" s="19" t="s">
        <v>44</v>
      </c>
      <c r="B76" s="60">
        <v>4450</v>
      </c>
      <c r="C76" s="60">
        <v>900</v>
      </c>
      <c r="D76" s="18">
        <v>15</v>
      </c>
      <c r="E76" s="18">
        <v>10</v>
      </c>
      <c r="F76" s="60">
        <v>0.2</v>
      </c>
      <c r="G76" s="60">
        <v>24</v>
      </c>
      <c r="H76" s="22"/>
      <c r="I76" s="22"/>
    </row>
    <row r="77" spans="1:9" x14ac:dyDescent="0.25">
      <c r="A77" s="19" t="s">
        <v>45</v>
      </c>
      <c r="B77" s="60">
        <v>3000</v>
      </c>
      <c r="C77" s="60">
        <v>1500</v>
      </c>
      <c r="D77" s="18">
        <v>20</v>
      </c>
      <c r="E77" s="18">
        <v>10</v>
      </c>
      <c r="F77" s="60">
        <v>0.2</v>
      </c>
      <c r="G77" s="60">
        <v>8</v>
      </c>
      <c r="H77" s="22"/>
      <c r="I77" s="22"/>
    </row>
    <row r="78" spans="1:9" x14ac:dyDescent="0.25">
      <c r="A78" s="19" t="s">
        <v>46</v>
      </c>
      <c r="B78" s="60">
        <v>2500</v>
      </c>
      <c r="C78" s="60">
        <v>600</v>
      </c>
      <c r="D78" s="18">
        <v>20</v>
      </c>
      <c r="E78" s="18">
        <v>5</v>
      </c>
      <c r="F78" s="60">
        <v>1.5</v>
      </c>
      <c r="G78" s="60">
        <v>21</v>
      </c>
      <c r="H78" s="22"/>
      <c r="I78" s="22"/>
    </row>
    <row r="79" spans="1:9" x14ac:dyDescent="0.25">
      <c r="D79" s="5"/>
      <c r="F79" s="196" t="s">
        <v>56</v>
      </c>
      <c r="G79" s="196"/>
      <c r="H79" s="21"/>
      <c r="I79" s="22"/>
    </row>
    <row r="80" spans="1:9" x14ac:dyDescent="0.25">
      <c r="A80" s="26"/>
      <c r="B80" s="22"/>
      <c r="C80" s="22"/>
      <c r="D80" s="22"/>
      <c r="E80" s="22"/>
      <c r="F80" s="23"/>
      <c r="G80" s="22"/>
      <c r="H80" s="22"/>
      <c r="I80" s="22"/>
    </row>
    <row r="81" spans="1:9" x14ac:dyDescent="0.25">
      <c r="A81" s="26"/>
      <c r="B81" s="22"/>
      <c r="C81" s="22"/>
      <c r="D81" s="22"/>
      <c r="E81" s="22"/>
      <c r="F81" s="23"/>
      <c r="G81" s="22"/>
      <c r="H81" s="22"/>
      <c r="I81" s="22"/>
    </row>
    <row r="82" spans="1:9" x14ac:dyDescent="0.25">
      <c r="A82" s="26"/>
      <c r="B82" s="22"/>
      <c r="C82" s="22"/>
      <c r="D82" s="22"/>
      <c r="E82" s="22"/>
      <c r="F82" s="23"/>
      <c r="G82" s="22"/>
      <c r="H82" s="22"/>
      <c r="I82" s="22"/>
    </row>
    <row r="83" spans="1:9" x14ac:dyDescent="0.25">
      <c r="A83" s="22"/>
      <c r="B83" s="22"/>
      <c r="C83" s="22"/>
      <c r="D83" s="22"/>
      <c r="E83" s="22"/>
      <c r="F83" s="23"/>
      <c r="G83" s="22"/>
      <c r="H83" s="22"/>
      <c r="I83" s="22"/>
    </row>
    <row r="84" spans="1:9" x14ac:dyDescent="0.25">
      <c r="A84" s="22"/>
      <c r="B84" s="22"/>
      <c r="C84" s="22"/>
      <c r="D84" s="22"/>
      <c r="E84" s="22"/>
      <c r="F84" s="23"/>
      <c r="G84" s="22"/>
      <c r="H84" s="22"/>
      <c r="I84" s="22"/>
    </row>
    <row r="85" spans="1:9" x14ac:dyDescent="0.25">
      <c r="A85" s="22"/>
      <c r="B85" s="22"/>
      <c r="C85" s="22"/>
      <c r="D85" s="22"/>
      <c r="E85" s="22"/>
      <c r="F85" s="23"/>
      <c r="G85" s="22"/>
      <c r="H85" s="22"/>
      <c r="I85" s="22"/>
    </row>
    <row r="86" spans="1:9" x14ac:dyDescent="0.25">
      <c r="A86" s="22"/>
      <c r="B86" s="22"/>
      <c r="C86" s="22"/>
      <c r="D86" s="22"/>
      <c r="E86" s="22"/>
      <c r="F86" s="23"/>
      <c r="G86" s="22"/>
      <c r="H86" s="22"/>
      <c r="I86" s="22"/>
    </row>
    <row r="87" spans="1:9" x14ac:dyDescent="0.25">
      <c r="A87" s="22"/>
      <c r="B87" s="22"/>
      <c r="C87" s="22"/>
      <c r="D87" s="22"/>
      <c r="E87" s="22"/>
      <c r="F87" s="23"/>
      <c r="G87" s="22"/>
      <c r="H87" s="22"/>
      <c r="I87" s="22"/>
    </row>
    <row r="88" spans="1:9" x14ac:dyDescent="0.25">
      <c r="A88" s="22"/>
      <c r="B88" s="22"/>
      <c r="C88" s="22"/>
      <c r="D88" s="22"/>
      <c r="E88" s="22"/>
      <c r="F88" s="23"/>
      <c r="G88" s="22"/>
      <c r="H88" s="22"/>
      <c r="I88" s="22"/>
    </row>
    <row r="89" spans="1:9" x14ac:dyDescent="0.25">
      <c r="A89" s="22"/>
      <c r="B89" s="22"/>
      <c r="C89" s="22"/>
      <c r="D89" s="22"/>
      <c r="E89" s="22"/>
      <c r="F89" s="23"/>
      <c r="G89" s="22"/>
      <c r="H89" s="22"/>
      <c r="I89" s="22"/>
    </row>
    <row r="90" spans="1:9" x14ac:dyDescent="0.25">
      <c r="A90" s="22"/>
      <c r="B90" s="22"/>
      <c r="C90" s="22"/>
      <c r="D90" s="22"/>
      <c r="E90" s="22"/>
      <c r="F90" s="23"/>
      <c r="G90" s="22"/>
      <c r="H90" s="22"/>
      <c r="I90" s="22"/>
    </row>
  </sheetData>
  <mergeCells count="7">
    <mergeCell ref="A2:F2"/>
    <mergeCell ref="A1:F1"/>
    <mergeCell ref="F79:G79"/>
    <mergeCell ref="A69:B69"/>
    <mergeCell ref="A5:F5"/>
    <mergeCell ref="A4:F4"/>
    <mergeCell ref="A3:F3"/>
  </mergeCells>
  <phoneticPr fontId="4" type="noConversion"/>
  <conditionalFormatting sqref="F26:F37">
    <cfRule type="cellIs" dxfId="12" priority="1" operator="equal">
      <formula>0</formula>
    </cfRule>
  </conditionalFormatting>
  <pageMargins left="0.25" right="0.25" top="0.75" bottom="0.75" header="0.3" footer="0.3"/>
  <pageSetup scale="93" fitToHeight="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92"/>
  <sheetViews>
    <sheetView showGridLines="0" topLeftCell="A47" zoomScaleNormal="100" zoomScalePageLayoutView="150" workbookViewId="0">
      <selection activeCell="G99" sqref="G99"/>
    </sheetView>
  </sheetViews>
  <sheetFormatPr defaultColWidth="11" defaultRowHeight="15.75" x14ac:dyDescent="0.25"/>
  <cols>
    <col min="1" max="1" width="22" customWidth="1"/>
    <col min="2" max="2" width="13.625" style="5" customWidth="1"/>
    <col min="3" max="3" width="13.625" style="33" customWidth="1"/>
    <col min="4" max="4" width="13.625" customWidth="1"/>
    <col min="5" max="5" width="13.625" style="45" customWidth="1"/>
    <col min="6" max="6" width="13.625" style="47" customWidth="1"/>
    <col min="7" max="7" width="10.125" customWidth="1"/>
  </cols>
  <sheetData>
    <row r="1" spans="1:17" ht="18.75" x14ac:dyDescent="0.25">
      <c r="A1" s="200" t="s">
        <v>139</v>
      </c>
      <c r="B1" s="200"/>
      <c r="C1" s="200"/>
      <c r="D1" s="200"/>
      <c r="E1" s="200"/>
      <c r="F1" s="200"/>
    </row>
    <row r="2" spans="1:17" x14ac:dyDescent="0.25">
      <c r="A2" s="201" t="s">
        <v>128</v>
      </c>
      <c r="B2" s="201"/>
      <c r="C2" s="201"/>
      <c r="D2" s="201"/>
      <c r="E2" s="201"/>
      <c r="F2" s="201"/>
    </row>
    <row r="3" spans="1:17" x14ac:dyDescent="0.25">
      <c r="A3" s="136"/>
      <c r="B3" s="137"/>
      <c r="C3" s="150"/>
      <c r="D3" s="136"/>
      <c r="E3" s="152"/>
      <c r="F3" s="138"/>
    </row>
    <row r="4" spans="1:17" x14ac:dyDescent="0.25">
      <c r="A4" s="201" t="s">
        <v>140</v>
      </c>
      <c r="B4" s="201"/>
      <c r="C4" s="201"/>
      <c r="D4" s="201"/>
      <c r="E4" s="201"/>
      <c r="F4" s="201"/>
    </row>
    <row r="5" spans="1:17" x14ac:dyDescent="0.25">
      <c r="A5" s="201" t="s">
        <v>121</v>
      </c>
      <c r="B5" s="201"/>
      <c r="C5" s="201"/>
      <c r="D5" s="201"/>
      <c r="E5" s="201"/>
      <c r="F5" s="201"/>
    </row>
    <row r="6" spans="1:17" x14ac:dyDescent="0.25">
      <c r="A6" s="136"/>
      <c r="B6" s="137"/>
      <c r="C6" s="150"/>
      <c r="D6" s="136"/>
      <c r="E6" s="152"/>
      <c r="F6" s="138"/>
    </row>
    <row r="7" spans="1:17" s="1" customFormat="1" x14ac:dyDescent="0.25">
      <c r="B7" s="2" t="s">
        <v>0</v>
      </c>
      <c r="C7" s="34" t="s">
        <v>1</v>
      </c>
      <c r="D7" s="1" t="s">
        <v>2</v>
      </c>
      <c r="E7" s="32" t="s">
        <v>54</v>
      </c>
      <c r="F7" s="48" t="s">
        <v>55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s="3" customFormat="1" ht="18.75" x14ac:dyDescent="0.3">
      <c r="A8" s="3" t="s">
        <v>3</v>
      </c>
      <c r="B8" s="4"/>
      <c r="C8" s="35"/>
      <c r="E8" s="116"/>
      <c r="F8" s="49"/>
    </row>
    <row r="9" spans="1:17" x14ac:dyDescent="0.25">
      <c r="A9" s="8" t="s">
        <v>69</v>
      </c>
      <c r="B9" s="5" t="s">
        <v>58</v>
      </c>
      <c r="C9" s="84">
        <v>375</v>
      </c>
      <c r="D9" s="83">
        <v>34</v>
      </c>
      <c r="E9" s="83">
        <v>12750</v>
      </c>
      <c r="F9" s="61"/>
    </row>
    <row r="10" spans="1:17" x14ac:dyDescent="0.25">
      <c r="C10" s="84"/>
      <c r="D10" s="83"/>
      <c r="E10" s="83"/>
      <c r="F10" s="62"/>
    </row>
    <row r="11" spans="1:17" s="3" customFormat="1" ht="18.75" x14ac:dyDescent="0.3">
      <c r="A11" s="7" t="s">
        <v>4</v>
      </c>
      <c r="B11" s="4"/>
      <c r="C11" s="115"/>
      <c r="D11" s="95"/>
      <c r="E11" s="95"/>
      <c r="F11" s="63"/>
    </row>
    <row r="12" spans="1:17" x14ac:dyDescent="0.25">
      <c r="A12" s="8" t="s">
        <v>5</v>
      </c>
      <c r="B12" s="5" t="s">
        <v>6</v>
      </c>
      <c r="C12" s="84">
        <v>1</v>
      </c>
      <c r="D12" s="83">
        <v>80</v>
      </c>
      <c r="E12" s="83">
        <v>80</v>
      </c>
      <c r="F12" s="61"/>
    </row>
    <row r="13" spans="1:17" x14ac:dyDescent="0.25">
      <c r="A13" s="8" t="s">
        <v>70</v>
      </c>
      <c r="B13" s="5" t="s">
        <v>71</v>
      </c>
      <c r="C13" s="84">
        <v>22</v>
      </c>
      <c r="D13" s="83">
        <v>85</v>
      </c>
      <c r="E13" s="83">
        <v>1870</v>
      </c>
      <c r="F13" s="64"/>
    </row>
    <row r="14" spans="1:17" x14ac:dyDescent="0.25">
      <c r="A14" s="8" t="s">
        <v>118</v>
      </c>
      <c r="B14" s="5" t="s">
        <v>7</v>
      </c>
      <c r="C14" s="84">
        <v>2</v>
      </c>
      <c r="D14" s="83">
        <v>40</v>
      </c>
      <c r="E14" s="83">
        <v>80</v>
      </c>
      <c r="F14" s="65"/>
    </row>
    <row r="15" spans="1:17" x14ac:dyDescent="0.25">
      <c r="A15" s="8" t="s">
        <v>8</v>
      </c>
      <c r="B15" s="5" t="s">
        <v>6</v>
      </c>
      <c r="C15" s="84">
        <v>1</v>
      </c>
      <c r="D15" s="83">
        <v>80</v>
      </c>
      <c r="E15" s="83">
        <v>80</v>
      </c>
      <c r="F15" s="64"/>
    </row>
    <row r="16" spans="1:17" x14ac:dyDescent="0.25">
      <c r="A16" s="8" t="s">
        <v>103</v>
      </c>
      <c r="B16" s="5" t="s">
        <v>11</v>
      </c>
      <c r="C16" s="84">
        <v>514</v>
      </c>
      <c r="D16" s="83">
        <v>0.59</v>
      </c>
      <c r="E16" s="83">
        <v>301</v>
      </c>
      <c r="F16" s="65"/>
    </row>
    <row r="17" spans="1:6" x14ac:dyDescent="0.25">
      <c r="A17" s="8" t="s">
        <v>104</v>
      </c>
      <c r="B17" s="5" t="s">
        <v>13</v>
      </c>
      <c r="C17" s="84">
        <v>40</v>
      </c>
      <c r="D17" s="83">
        <v>2.5</v>
      </c>
      <c r="E17" s="83">
        <v>100</v>
      </c>
      <c r="F17" s="64"/>
    </row>
    <row r="18" spans="1:6" x14ac:dyDescent="0.25">
      <c r="A18" s="8" t="s">
        <v>105</v>
      </c>
      <c r="B18" s="5" t="s">
        <v>14</v>
      </c>
      <c r="C18" s="84">
        <v>300</v>
      </c>
      <c r="D18" s="83">
        <v>1.5</v>
      </c>
      <c r="E18" s="83">
        <v>450</v>
      </c>
      <c r="F18" s="65"/>
    </row>
    <row r="19" spans="1:6" x14ac:dyDescent="0.25">
      <c r="A19" s="8" t="s">
        <v>106</v>
      </c>
      <c r="B19" s="5" t="s">
        <v>16</v>
      </c>
      <c r="C19" s="84">
        <v>60</v>
      </c>
      <c r="D19" s="83">
        <v>10</v>
      </c>
      <c r="E19" s="83">
        <v>600</v>
      </c>
      <c r="F19" s="64"/>
    </row>
    <row r="20" spans="1:6" x14ac:dyDescent="0.25">
      <c r="A20" s="8" t="s">
        <v>107</v>
      </c>
      <c r="B20" s="5" t="s">
        <v>6</v>
      </c>
      <c r="C20" s="84">
        <v>1</v>
      </c>
      <c r="D20" s="83">
        <v>1000</v>
      </c>
      <c r="E20" s="83">
        <v>1000</v>
      </c>
      <c r="F20" s="65"/>
    </row>
    <row r="21" spans="1:6" x14ac:dyDescent="0.25">
      <c r="A21" s="8" t="s">
        <v>108</v>
      </c>
      <c r="B21" s="5" t="s">
        <v>6</v>
      </c>
      <c r="C21" s="84">
        <v>1</v>
      </c>
      <c r="D21" s="83">
        <v>200</v>
      </c>
      <c r="E21" s="83">
        <v>200</v>
      </c>
      <c r="F21" s="61"/>
    </row>
    <row r="22" spans="1:6" x14ac:dyDescent="0.25">
      <c r="A22" s="8" t="s">
        <v>18</v>
      </c>
      <c r="C22" s="84"/>
      <c r="D22" s="45"/>
      <c r="E22" s="96"/>
      <c r="F22" s="61"/>
    </row>
    <row r="23" spans="1:6" x14ac:dyDescent="0.25">
      <c r="C23" s="39"/>
      <c r="E23" s="96"/>
      <c r="F23" s="62"/>
    </row>
    <row r="24" spans="1:6" s="3" customFormat="1" ht="18.75" x14ac:dyDescent="0.3">
      <c r="B24" s="4"/>
      <c r="C24" s="40"/>
      <c r="E24" s="163"/>
      <c r="F24" s="143"/>
    </row>
    <row r="25" spans="1:6" s="9" customFormat="1" x14ac:dyDescent="0.25">
      <c r="A25" s="11" t="s">
        <v>19</v>
      </c>
      <c r="B25" s="12"/>
      <c r="C25" s="41"/>
      <c r="D25" s="6"/>
      <c r="E25" s="53">
        <f>SUM(E12:E21)</f>
        <v>4761</v>
      </c>
      <c r="F25" s="71">
        <f>F12+F13+F14+F15+F16+F17+F18+F19+F20+F21+F22</f>
        <v>0</v>
      </c>
    </row>
    <row r="26" spans="1:6" x14ac:dyDescent="0.25">
      <c r="C26" s="39"/>
      <c r="F26" s="62"/>
    </row>
    <row r="27" spans="1:6" x14ac:dyDescent="0.25">
      <c r="A27" s="13" t="s">
        <v>20</v>
      </c>
      <c r="C27" s="39"/>
      <c r="F27" s="62"/>
    </row>
    <row r="28" spans="1:6" x14ac:dyDescent="0.25">
      <c r="A28" s="8" t="s">
        <v>21</v>
      </c>
      <c r="B28" s="5" t="s">
        <v>6</v>
      </c>
      <c r="C28" s="39">
        <v>1</v>
      </c>
      <c r="D28" s="83">
        <v>1025</v>
      </c>
      <c r="E28" s="83">
        <v>1025</v>
      </c>
      <c r="F28" s="61"/>
    </row>
    <row r="29" spans="1:6" x14ac:dyDescent="0.25">
      <c r="A29" s="8" t="s">
        <v>22</v>
      </c>
      <c r="B29" s="5" t="s">
        <v>6</v>
      </c>
      <c r="C29" s="39">
        <v>1</v>
      </c>
      <c r="D29" s="83">
        <v>80</v>
      </c>
      <c r="E29" s="83">
        <v>80</v>
      </c>
      <c r="F29" s="62"/>
    </row>
    <row r="30" spans="1:6" x14ac:dyDescent="0.25">
      <c r="A30" s="8" t="s">
        <v>23</v>
      </c>
      <c r="B30" s="5" t="s">
        <v>6</v>
      </c>
      <c r="C30" s="39">
        <v>1</v>
      </c>
      <c r="D30" s="83">
        <v>50</v>
      </c>
      <c r="E30" s="83">
        <v>50</v>
      </c>
      <c r="F30" s="65"/>
    </row>
    <row r="31" spans="1:6" x14ac:dyDescent="0.25">
      <c r="C31" s="39"/>
      <c r="D31" s="83"/>
      <c r="E31" s="86"/>
      <c r="F31" s="61"/>
    </row>
    <row r="32" spans="1:6" x14ac:dyDescent="0.25">
      <c r="A32" t="s">
        <v>24</v>
      </c>
      <c r="C32" s="39"/>
      <c r="D32" s="83"/>
      <c r="E32" s="83">
        <f>SUM(E28:E31)</f>
        <v>1155</v>
      </c>
      <c r="F32" s="124">
        <f>F28+F29+F30</f>
        <v>0</v>
      </c>
    </row>
    <row r="33" spans="1:6" s="9" customFormat="1" ht="16.5" thickBot="1" x14ac:dyDescent="0.3">
      <c r="A33" s="165"/>
      <c r="B33" s="166"/>
      <c r="C33" s="184"/>
      <c r="D33" s="170"/>
      <c r="E33" s="170"/>
      <c r="F33" s="177"/>
    </row>
    <row r="34" spans="1:6" s="9" customFormat="1" ht="24" customHeight="1" thickBot="1" x14ac:dyDescent="0.3">
      <c r="A34" s="165" t="s">
        <v>25</v>
      </c>
      <c r="B34" s="166"/>
      <c r="C34" s="185"/>
      <c r="D34" s="170"/>
      <c r="E34" s="186">
        <f>E25+E32</f>
        <v>5916</v>
      </c>
      <c r="F34" s="177">
        <f>F25+F32</f>
        <v>0</v>
      </c>
    </row>
    <row r="35" spans="1:6" s="9" customFormat="1" x14ac:dyDescent="0.25">
      <c r="A35" s="6" t="s">
        <v>26</v>
      </c>
      <c r="B35" s="12"/>
      <c r="C35" s="187"/>
      <c r="D35" s="105"/>
      <c r="E35" s="53">
        <f>E9-E25</f>
        <v>7989</v>
      </c>
      <c r="F35" s="72">
        <f>F9-F25</f>
        <v>0</v>
      </c>
    </row>
    <row r="36" spans="1:6" s="9" customFormat="1" ht="21.95" customHeight="1" x14ac:dyDescent="0.25">
      <c r="A36" s="6" t="s">
        <v>27</v>
      </c>
      <c r="B36" s="12"/>
      <c r="C36" s="187"/>
      <c r="D36" s="105"/>
      <c r="E36" s="53">
        <f>E9-E34</f>
        <v>6834</v>
      </c>
      <c r="F36" s="72">
        <f>F9-F34</f>
        <v>0</v>
      </c>
    </row>
    <row r="37" spans="1:6" s="9" customFormat="1" x14ac:dyDescent="0.25">
      <c r="B37" s="14"/>
      <c r="C37" s="36"/>
      <c r="E37" s="101"/>
      <c r="F37" s="64"/>
    </row>
    <row r="38" spans="1:6" s="9" customFormat="1" x14ac:dyDescent="0.25">
      <c r="B38" s="14"/>
      <c r="C38" s="36"/>
      <c r="E38" s="101"/>
      <c r="F38" s="64"/>
    </row>
    <row r="39" spans="1:6" s="9" customFormat="1" x14ac:dyDescent="0.25">
      <c r="B39" s="14"/>
      <c r="C39" s="36"/>
      <c r="E39" s="101"/>
      <c r="F39" s="64"/>
    </row>
    <row r="40" spans="1:6" s="9" customFormat="1" x14ac:dyDescent="0.25">
      <c r="B40" s="14"/>
      <c r="C40" s="36"/>
      <c r="E40" s="101"/>
      <c r="F40" s="64"/>
    </row>
    <row r="41" spans="1:6" s="9" customFormat="1" x14ac:dyDescent="0.25">
      <c r="B41" s="14"/>
      <c r="C41" s="36"/>
      <c r="E41" s="101"/>
      <c r="F41" s="64"/>
    </row>
    <row r="42" spans="1:6" s="9" customFormat="1" x14ac:dyDescent="0.25">
      <c r="B42" s="14"/>
      <c r="C42" s="36"/>
      <c r="E42" s="101"/>
      <c r="F42" s="64"/>
    </row>
    <row r="48" spans="1:6" x14ac:dyDescent="0.25">
      <c r="A48" t="s">
        <v>52</v>
      </c>
    </row>
    <row r="49" spans="1:9" x14ac:dyDescent="0.25">
      <c r="A49" s="20"/>
      <c r="B49" s="20"/>
      <c r="C49" s="37"/>
      <c r="D49" s="20"/>
      <c r="E49" s="119"/>
      <c r="F49" s="56"/>
      <c r="G49" s="20"/>
      <c r="H49" s="20"/>
      <c r="I49" s="20"/>
    </row>
    <row r="50" spans="1:9" x14ac:dyDescent="0.25">
      <c r="A50" s="20"/>
      <c r="B50" s="20"/>
      <c r="C50" s="37"/>
      <c r="D50" s="20"/>
      <c r="E50" s="119"/>
      <c r="F50" s="56"/>
      <c r="G50" s="20"/>
      <c r="H50" s="20"/>
      <c r="I50" s="20"/>
    </row>
    <row r="51" spans="1:9" x14ac:dyDescent="0.25">
      <c r="A51" s="20"/>
      <c r="B51" s="20"/>
      <c r="C51" s="37"/>
      <c r="D51" s="20"/>
      <c r="E51" s="119"/>
      <c r="F51" s="56"/>
      <c r="G51" s="20"/>
      <c r="H51" s="20"/>
      <c r="I51" s="20"/>
    </row>
    <row r="52" spans="1:9" x14ac:dyDescent="0.25">
      <c r="A52" s="20"/>
      <c r="B52" s="20"/>
      <c r="C52" s="37"/>
      <c r="D52" s="20"/>
      <c r="E52" s="119"/>
      <c r="F52" s="56"/>
      <c r="G52" s="20"/>
      <c r="H52" s="20"/>
      <c r="I52" s="20"/>
    </row>
    <row r="53" spans="1:9" x14ac:dyDescent="0.25">
      <c r="A53" s="20"/>
      <c r="B53" s="20"/>
      <c r="C53" s="37"/>
      <c r="D53" s="20"/>
      <c r="E53" s="119"/>
      <c r="F53" s="56"/>
      <c r="G53" s="20"/>
      <c r="H53" s="20"/>
      <c r="I53" s="20"/>
    </row>
    <row r="54" spans="1:9" x14ac:dyDescent="0.25">
      <c r="A54" s="20"/>
      <c r="B54" s="20"/>
      <c r="C54" s="37"/>
      <c r="D54" s="20"/>
      <c r="E54" s="119"/>
      <c r="F54" s="56"/>
      <c r="G54" s="20"/>
      <c r="H54" s="20"/>
      <c r="I54" s="20"/>
    </row>
    <row r="55" spans="1:9" x14ac:dyDescent="0.25">
      <c r="A55" s="20"/>
      <c r="B55" s="20"/>
      <c r="C55" s="37"/>
      <c r="D55" s="20"/>
      <c r="E55" s="119"/>
      <c r="F55" s="56"/>
      <c r="G55" s="20"/>
      <c r="H55" s="20"/>
      <c r="I55" s="20"/>
    </row>
    <row r="56" spans="1:9" x14ac:dyDescent="0.25">
      <c r="A56" s="20"/>
      <c r="B56" s="20"/>
      <c r="C56" s="37"/>
      <c r="D56" s="20"/>
      <c r="E56" s="119"/>
      <c r="F56" s="56"/>
      <c r="G56" s="20"/>
      <c r="H56" s="20"/>
      <c r="I56" s="20"/>
    </row>
    <row r="57" spans="1:9" x14ac:dyDescent="0.25">
      <c r="A57" s="20"/>
      <c r="B57" s="20"/>
      <c r="C57" s="37"/>
      <c r="D57" s="20"/>
      <c r="E57" s="119"/>
      <c r="F57" s="56"/>
      <c r="G57" s="20"/>
      <c r="H57" s="20"/>
      <c r="I57" s="20"/>
    </row>
    <row r="58" spans="1:9" x14ac:dyDescent="0.25">
      <c r="A58" s="20"/>
      <c r="B58" s="20"/>
      <c r="C58" s="37"/>
      <c r="D58" s="20"/>
      <c r="E58" s="119"/>
      <c r="F58" s="56"/>
      <c r="G58" s="20"/>
      <c r="H58" s="20"/>
      <c r="I58" s="20"/>
    </row>
    <row r="59" spans="1:9" x14ac:dyDescent="0.25">
      <c r="A59" s="20"/>
      <c r="B59" s="20"/>
      <c r="C59" s="37"/>
      <c r="D59" s="20"/>
      <c r="E59" s="119"/>
      <c r="F59" s="56"/>
      <c r="G59" s="20"/>
      <c r="H59" s="20"/>
      <c r="I59" s="20"/>
    </row>
    <row r="60" spans="1:9" x14ac:dyDescent="0.25">
      <c r="A60" s="20"/>
      <c r="B60" s="20"/>
      <c r="C60" s="37"/>
      <c r="D60" s="20"/>
      <c r="E60" s="119"/>
      <c r="F60" s="56"/>
      <c r="G60" s="20"/>
      <c r="H60" s="20"/>
      <c r="I60" s="20"/>
    </row>
    <row r="61" spans="1:9" x14ac:dyDescent="0.25">
      <c r="A61" s="20"/>
      <c r="B61" s="20"/>
      <c r="C61" s="37"/>
      <c r="D61" s="20"/>
      <c r="E61" s="119"/>
      <c r="F61" s="56"/>
      <c r="G61" s="20"/>
      <c r="H61" s="20"/>
      <c r="I61" s="20"/>
    </row>
    <row r="62" spans="1:9" x14ac:dyDescent="0.25">
      <c r="A62" s="20"/>
      <c r="B62" s="20"/>
      <c r="C62" s="37"/>
      <c r="D62" s="20"/>
      <c r="E62" s="119"/>
      <c r="F62" s="56"/>
      <c r="G62" s="20"/>
      <c r="H62" s="20"/>
      <c r="I62" s="20"/>
    </row>
    <row r="63" spans="1:9" x14ac:dyDescent="0.25">
      <c r="A63" s="20"/>
      <c r="B63" s="20"/>
      <c r="C63" s="37"/>
      <c r="D63" s="20"/>
      <c r="E63" s="119"/>
      <c r="F63" s="56"/>
      <c r="G63" s="20"/>
      <c r="H63" s="20"/>
      <c r="I63" s="20"/>
    </row>
    <row r="64" spans="1:9" x14ac:dyDescent="0.25">
      <c r="A64" s="20"/>
      <c r="B64" s="20"/>
      <c r="C64" s="37"/>
      <c r="D64" s="20"/>
      <c r="E64" s="119"/>
      <c r="F64" s="56"/>
      <c r="G64" s="20"/>
      <c r="H64" s="20"/>
      <c r="I64" s="20"/>
    </row>
    <row r="65" spans="1:9" x14ac:dyDescent="0.25">
      <c r="A65" s="20"/>
      <c r="B65" s="20"/>
      <c r="C65" s="37"/>
      <c r="D65" s="20"/>
      <c r="E65" s="119"/>
      <c r="F65" s="56"/>
      <c r="G65" s="20"/>
      <c r="H65" s="20"/>
      <c r="I65" s="20"/>
    </row>
    <row r="66" spans="1:9" x14ac:dyDescent="0.25">
      <c r="A66" s="20"/>
      <c r="B66" s="20"/>
      <c r="C66" s="37"/>
      <c r="D66" s="20"/>
      <c r="E66" s="119"/>
      <c r="F66" s="56"/>
      <c r="G66" s="20"/>
      <c r="H66" s="20"/>
      <c r="I66" s="20"/>
    </row>
    <row r="67" spans="1:9" x14ac:dyDescent="0.25">
      <c r="A67" s="20"/>
      <c r="B67" s="20"/>
      <c r="C67" s="37"/>
      <c r="D67" s="20"/>
      <c r="E67" s="119"/>
      <c r="F67" s="56"/>
      <c r="G67" s="20"/>
      <c r="H67" s="20"/>
      <c r="I67" s="20"/>
    </row>
    <row r="68" spans="1:9" x14ac:dyDescent="0.25">
      <c r="A68" s="20"/>
      <c r="B68" s="20"/>
      <c r="C68" s="37"/>
      <c r="D68" s="20"/>
      <c r="E68" s="119"/>
      <c r="F68" s="56"/>
      <c r="G68" s="20"/>
      <c r="H68" s="20"/>
      <c r="I68" s="20"/>
    </row>
    <row r="69" spans="1:9" x14ac:dyDescent="0.25">
      <c r="A69" s="20"/>
      <c r="B69" s="20"/>
      <c r="C69" s="37"/>
      <c r="D69" s="20"/>
      <c r="E69" s="119"/>
      <c r="F69" s="56"/>
      <c r="G69" s="20"/>
      <c r="H69" s="20"/>
      <c r="I69" s="20"/>
    </row>
    <row r="70" spans="1:9" ht="20.100000000000001" customHeight="1" thickBot="1" x14ac:dyDescent="0.3">
      <c r="A70" s="195" t="s">
        <v>53</v>
      </c>
      <c r="B70" s="195"/>
      <c r="C70" s="38"/>
      <c r="D70" s="22"/>
      <c r="E70" s="120"/>
      <c r="F70" s="57"/>
      <c r="G70" s="22"/>
      <c r="H70" s="22"/>
      <c r="I70" s="22"/>
    </row>
    <row r="71" spans="1:9" ht="42" customHeight="1" thickBot="1" x14ac:dyDescent="0.3">
      <c r="A71" s="24" t="s">
        <v>33</v>
      </c>
      <c r="B71" s="25" t="s">
        <v>34</v>
      </c>
      <c r="C71" s="25" t="s">
        <v>35</v>
      </c>
      <c r="D71" s="31" t="s">
        <v>36</v>
      </c>
      <c r="E71" s="121" t="s">
        <v>37</v>
      </c>
      <c r="F71" s="58" t="s">
        <v>38</v>
      </c>
      <c r="G71" s="25" t="s">
        <v>39</v>
      </c>
      <c r="H71" s="28"/>
      <c r="I71" s="28"/>
    </row>
    <row r="72" spans="1:9" x14ac:dyDescent="0.25">
      <c r="A72" s="26" t="s">
        <v>57</v>
      </c>
      <c r="B72" s="59">
        <v>17000</v>
      </c>
      <c r="C72" s="87">
        <v>4000</v>
      </c>
      <c r="D72" s="26">
        <v>20</v>
      </c>
      <c r="E72" s="122">
        <v>10</v>
      </c>
      <c r="F72" s="59">
        <v>3</v>
      </c>
      <c r="G72" s="59">
        <v>68</v>
      </c>
      <c r="H72" s="26"/>
      <c r="I72" s="26"/>
    </row>
    <row r="73" spans="1:9" x14ac:dyDescent="0.25">
      <c r="A73" s="26" t="s">
        <v>40</v>
      </c>
      <c r="B73" s="57">
        <v>2500</v>
      </c>
      <c r="C73" s="88">
        <v>600</v>
      </c>
      <c r="D73" s="22">
        <v>15</v>
      </c>
      <c r="E73" s="120">
        <v>10</v>
      </c>
      <c r="F73" s="57">
        <v>0.3</v>
      </c>
      <c r="G73" s="57">
        <v>13</v>
      </c>
      <c r="H73" s="22"/>
      <c r="I73" s="22"/>
    </row>
    <row r="74" spans="1:9" x14ac:dyDescent="0.25">
      <c r="A74" s="26" t="s">
        <v>41</v>
      </c>
      <c r="B74" s="57">
        <v>2600</v>
      </c>
      <c r="C74" s="88">
        <v>600</v>
      </c>
      <c r="D74" s="22">
        <v>20</v>
      </c>
      <c r="E74" s="120">
        <v>4</v>
      </c>
      <c r="F74" s="57">
        <v>0.2</v>
      </c>
      <c r="G74" s="57">
        <v>25</v>
      </c>
      <c r="H74" s="22"/>
      <c r="I74" s="22"/>
    </row>
    <row r="75" spans="1:9" x14ac:dyDescent="0.25">
      <c r="A75" s="26" t="s">
        <v>42</v>
      </c>
      <c r="B75" s="57">
        <v>9400</v>
      </c>
      <c r="C75" s="88">
        <v>1900</v>
      </c>
      <c r="D75" s="22">
        <v>20</v>
      </c>
      <c r="E75" s="120">
        <v>10</v>
      </c>
      <c r="F75" s="57">
        <v>9.5</v>
      </c>
      <c r="G75" s="57">
        <v>47</v>
      </c>
      <c r="H75" s="22"/>
      <c r="I75" s="22"/>
    </row>
    <row r="76" spans="1:9" x14ac:dyDescent="0.25">
      <c r="A76" s="26" t="s">
        <v>43</v>
      </c>
      <c r="B76" s="57">
        <v>1100</v>
      </c>
      <c r="C76" s="88">
        <v>200</v>
      </c>
      <c r="D76" s="22">
        <v>20</v>
      </c>
      <c r="E76" s="120">
        <v>10</v>
      </c>
      <c r="F76" s="57">
        <v>0.1</v>
      </c>
      <c r="G76" s="57">
        <v>5</v>
      </c>
      <c r="H76" s="22"/>
      <c r="I76" s="22"/>
    </row>
    <row r="77" spans="1:9" x14ac:dyDescent="0.25">
      <c r="A77" s="19" t="s">
        <v>44</v>
      </c>
      <c r="B77" s="60">
        <v>4450</v>
      </c>
      <c r="C77" s="89">
        <v>900</v>
      </c>
      <c r="D77" s="18">
        <v>15</v>
      </c>
      <c r="E77" s="123">
        <v>10</v>
      </c>
      <c r="F77" s="60">
        <v>0.2</v>
      </c>
      <c r="G77" s="60">
        <v>24</v>
      </c>
      <c r="H77" s="22"/>
      <c r="I77" s="22"/>
    </row>
    <row r="78" spans="1:9" x14ac:dyDescent="0.25">
      <c r="A78" s="19" t="s">
        <v>45</v>
      </c>
      <c r="B78" s="60">
        <v>3000</v>
      </c>
      <c r="C78" s="89">
        <v>1500</v>
      </c>
      <c r="D78" s="18">
        <v>20</v>
      </c>
      <c r="E78" s="123">
        <v>10</v>
      </c>
      <c r="F78" s="60">
        <v>0.2</v>
      </c>
      <c r="G78" s="60">
        <v>8</v>
      </c>
      <c r="H78" s="22"/>
      <c r="I78" s="22"/>
    </row>
    <row r="79" spans="1:9" x14ac:dyDescent="0.25">
      <c r="A79" s="19" t="s">
        <v>68</v>
      </c>
      <c r="B79" s="60">
        <v>30000</v>
      </c>
      <c r="C79" s="89">
        <v>6000</v>
      </c>
      <c r="D79" s="18">
        <v>15</v>
      </c>
      <c r="E79" s="123">
        <v>2</v>
      </c>
      <c r="F79" s="60">
        <v>6</v>
      </c>
      <c r="G79" s="60">
        <v>806</v>
      </c>
      <c r="H79" s="22"/>
      <c r="I79" s="22"/>
    </row>
    <row r="80" spans="1:9" x14ac:dyDescent="0.25">
      <c r="A80" s="19" t="s">
        <v>97</v>
      </c>
      <c r="B80" s="60">
        <v>1000</v>
      </c>
      <c r="C80" s="89">
        <v>0</v>
      </c>
      <c r="D80" s="18">
        <v>5</v>
      </c>
      <c r="E80" s="123">
        <v>7</v>
      </c>
      <c r="F80" s="60">
        <v>0</v>
      </c>
      <c r="G80" s="60">
        <v>29</v>
      </c>
      <c r="H80" s="22"/>
      <c r="I80" s="22"/>
    </row>
    <row r="81" spans="1:9" x14ac:dyDescent="0.25">
      <c r="D81" s="5"/>
      <c r="F81" s="196" t="s">
        <v>109</v>
      </c>
      <c r="G81" s="196"/>
      <c r="H81" s="21"/>
      <c r="I81" s="22"/>
    </row>
    <row r="82" spans="1:9" x14ac:dyDescent="0.25">
      <c r="A82" s="26"/>
      <c r="B82" s="22"/>
      <c r="C82" s="38"/>
      <c r="D82" s="22"/>
      <c r="E82" s="120"/>
      <c r="F82" s="57"/>
      <c r="G82" s="22"/>
      <c r="H82" s="22"/>
      <c r="I82" s="22"/>
    </row>
    <row r="83" spans="1:9" x14ac:dyDescent="0.25">
      <c r="A83" s="26"/>
      <c r="B83" s="22"/>
      <c r="C83" s="38"/>
      <c r="D83" s="22"/>
      <c r="E83" s="120"/>
      <c r="F83" s="57"/>
      <c r="G83" s="22"/>
      <c r="H83" s="22"/>
      <c r="I83" s="22"/>
    </row>
    <row r="84" spans="1:9" x14ac:dyDescent="0.25">
      <c r="A84" s="26"/>
      <c r="B84" s="22"/>
      <c r="C84" s="38"/>
      <c r="D84" s="22"/>
      <c r="E84" s="120"/>
      <c r="F84" s="57"/>
      <c r="G84" s="22"/>
      <c r="H84" s="22"/>
      <c r="I84" s="22"/>
    </row>
    <row r="85" spans="1:9" x14ac:dyDescent="0.25">
      <c r="A85" s="22"/>
      <c r="B85" s="22"/>
      <c r="C85" s="38"/>
      <c r="D85" s="22"/>
      <c r="E85" s="120"/>
      <c r="F85" s="57"/>
      <c r="G85" s="22"/>
      <c r="H85" s="22"/>
      <c r="I85" s="22"/>
    </row>
    <row r="86" spans="1:9" x14ac:dyDescent="0.25">
      <c r="A86" s="22"/>
      <c r="B86" s="22"/>
      <c r="C86" s="38"/>
      <c r="D86" s="22"/>
      <c r="E86" s="120"/>
      <c r="F86" s="57"/>
      <c r="G86" s="22"/>
      <c r="H86" s="22"/>
      <c r="I86" s="22"/>
    </row>
    <row r="87" spans="1:9" x14ac:dyDescent="0.25">
      <c r="A87" s="22"/>
      <c r="B87" s="22"/>
      <c r="C87" s="38"/>
      <c r="D87" s="22"/>
      <c r="E87" s="120"/>
      <c r="F87" s="57"/>
      <c r="G87" s="22"/>
      <c r="H87" s="22"/>
      <c r="I87" s="22"/>
    </row>
    <row r="88" spans="1:9" x14ac:dyDescent="0.25">
      <c r="A88" s="22"/>
      <c r="B88" s="22"/>
      <c r="C88" s="38"/>
      <c r="D88" s="22"/>
      <c r="E88" s="120"/>
      <c r="F88" s="57"/>
      <c r="G88" s="22"/>
      <c r="H88" s="22"/>
      <c r="I88" s="22"/>
    </row>
    <row r="89" spans="1:9" x14ac:dyDescent="0.25">
      <c r="A89" s="22"/>
      <c r="B89" s="22"/>
      <c r="C89" s="38"/>
      <c r="D89" s="22"/>
      <c r="E89" s="120"/>
      <c r="F89" s="57"/>
      <c r="G89" s="22"/>
      <c r="H89" s="22"/>
      <c r="I89" s="22"/>
    </row>
    <row r="90" spans="1:9" x14ac:dyDescent="0.25">
      <c r="A90" s="22"/>
      <c r="B90" s="22"/>
      <c r="C90" s="38"/>
      <c r="D90" s="22"/>
      <c r="E90" s="120"/>
      <c r="F90" s="57"/>
      <c r="G90" s="22"/>
      <c r="H90" s="22"/>
      <c r="I90" s="22"/>
    </row>
    <row r="91" spans="1:9" x14ac:dyDescent="0.25">
      <c r="A91" s="22"/>
      <c r="B91" s="22"/>
      <c r="C91" s="38"/>
      <c r="D91" s="22"/>
      <c r="E91" s="120"/>
      <c r="F91" s="57"/>
      <c r="G91" s="22"/>
      <c r="H91" s="22"/>
      <c r="I91" s="22"/>
    </row>
    <row r="92" spans="1:9" x14ac:dyDescent="0.25">
      <c r="A92" s="22"/>
      <c r="B92" s="22"/>
      <c r="C92" s="38"/>
      <c r="D92" s="22"/>
      <c r="E92" s="120"/>
      <c r="F92" s="57"/>
      <c r="G92" s="22"/>
      <c r="H92" s="22"/>
      <c r="I92" s="22"/>
    </row>
  </sheetData>
  <mergeCells count="6">
    <mergeCell ref="A1:F1"/>
    <mergeCell ref="A70:B70"/>
    <mergeCell ref="F81:G81"/>
    <mergeCell ref="A5:F5"/>
    <mergeCell ref="A4:F4"/>
    <mergeCell ref="A2:F2"/>
  </mergeCells>
  <phoneticPr fontId="4" type="noConversion"/>
  <conditionalFormatting sqref="F25">
    <cfRule type="cellIs" dxfId="11" priority="2" operator="equal">
      <formula>0</formula>
    </cfRule>
  </conditionalFormatting>
  <conditionalFormatting sqref="F32:F36">
    <cfRule type="cellIs" dxfId="10" priority="1" operator="equal">
      <formula>0</formula>
    </cfRule>
  </conditionalFormatting>
  <pageMargins left="0.25" right="0.25" top="0.2" bottom="0.75" header="0.01" footer="0.3"/>
  <pageSetup scale="94" fitToHeight="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Q93"/>
  <sheetViews>
    <sheetView showGridLines="0" topLeftCell="A49" zoomScaleNormal="100" zoomScalePageLayoutView="150" workbookViewId="0">
      <selection activeCell="G22" sqref="G22"/>
    </sheetView>
  </sheetViews>
  <sheetFormatPr defaultColWidth="11" defaultRowHeight="15.75" x14ac:dyDescent="0.25"/>
  <cols>
    <col min="1" max="1" width="21.5" customWidth="1"/>
    <col min="2" max="2" width="13.625" style="5" customWidth="1"/>
    <col min="3" max="3" width="13.625" style="33" customWidth="1"/>
    <col min="4" max="6" width="13.625" customWidth="1"/>
    <col min="7" max="7" width="10.125" customWidth="1"/>
  </cols>
  <sheetData>
    <row r="1" spans="1:17" ht="18.75" x14ac:dyDescent="0.25">
      <c r="A1" s="200" t="s">
        <v>139</v>
      </c>
      <c r="B1" s="200"/>
      <c r="C1" s="200"/>
      <c r="D1" s="200"/>
      <c r="E1" s="200"/>
      <c r="F1" s="200"/>
    </row>
    <row r="2" spans="1:17" x14ac:dyDescent="0.25">
      <c r="A2" s="201" t="s">
        <v>129</v>
      </c>
      <c r="B2" s="201"/>
      <c r="C2" s="201"/>
      <c r="D2" s="201"/>
      <c r="E2" s="201"/>
      <c r="F2" s="201"/>
    </row>
    <row r="3" spans="1:17" x14ac:dyDescent="0.25">
      <c r="A3" s="198"/>
      <c r="B3" s="198"/>
      <c r="C3" s="198"/>
      <c r="D3" s="198"/>
      <c r="E3" s="198"/>
      <c r="F3" s="198"/>
    </row>
    <row r="4" spans="1:17" x14ac:dyDescent="0.25">
      <c r="A4" s="201" t="s">
        <v>130</v>
      </c>
      <c r="B4" s="201"/>
      <c r="C4" s="201"/>
      <c r="D4" s="201"/>
      <c r="E4" s="201"/>
      <c r="F4" s="201"/>
    </row>
    <row r="5" spans="1:17" x14ac:dyDescent="0.25">
      <c r="A5" s="201" t="s">
        <v>121</v>
      </c>
      <c r="B5" s="201"/>
      <c r="C5" s="201"/>
      <c r="D5" s="201"/>
      <c r="E5" s="201"/>
      <c r="F5" s="201"/>
    </row>
    <row r="6" spans="1:17" x14ac:dyDescent="0.25">
      <c r="A6" s="204"/>
      <c r="B6" s="204"/>
      <c r="C6" s="204"/>
      <c r="D6" s="204"/>
      <c r="E6" s="204"/>
      <c r="F6" s="204"/>
    </row>
    <row r="7" spans="1:17" s="1" customFormat="1" x14ac:dyDescent="0.25">
      <c r="B7" s="2" t="s">
        <v>0</v>
      </c>
      <c r="C7" s="34" t="s">
        <v>1</v>
      </c>
      <c r="D7" s="1" t="s">
        <v>2</v>
      </c>
      <c r="E7" s="1" t="s">
        <v>54</v>
      </c>
      <c r="F7" s="1" t="s">
        <v>55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s="3" customFormat="1" ht="18.75" x14ac:dyDescent="0.3">
      <c r="A8" s="3" t="s">
        <v>3</v>
      </c>
      <c r="B8" s="4"/>
      <c r="C8" s="35"/>
    </row>
    <row r="9" spans="1:17" x14ac:dyDescent="0.25">
      <c r="A9" s="8" t="s">
        <v>73</v>
      </c>
      <c r="B9" s="5" t="s">
        <v>58</v>
      </c>
      <c r="C9" s="85">
        <v>370</v>
      </c>
      <c r="D9" s="83">
        <v>25</v>
      </c>
      <c r="E9" s="83">
        <v>9250</v>
      </c>
      <c r="F9" s="102"/>
    </row>
    <row r="10" spans="1:17" x14ac:dyDescent="0.25">
      <c r="C10" s="85"/>
      <c r="D10" s="83"/>
      <c r="E10" s="83"/>
      <c r="F10" s="103"/>
    </row>
    <row r="11" spans="1:17" s="3" customFormat="1" ht="18.75" x14ac:dyDescent="0.3">
      <c r="A11" s="7" t="s">
        <v>4</v>
      </c>
      <c r="B11" s="4"/>
      <c r="C11" s="94"/>
      <c r="D11" s="95"/>
      <c r="E11" s="95"/>
      <c r="F11" s="126"/>
    </row>
    <row r="12" spans="1:17" x14ac:dyDescent="0.25">
      <c r="A12" s="8" t="s">
        <v>5</v>
      </c>
      <c r="B12" s="5" t="s">
        <v>6</v>
      </c>
      <c r="C12" s="85">
        <v>1</v>
      </c>
      <c r="D12" s="83">
        <v>80</v>
      </c>
      <c r="E12" s="83">
        <v>80</v>
      </c>
      <c r="F12" s="102"/>
    </row>
    <row r="13" spans="1:17" x14ac:dyDescent="0.25">
      <c r="A13" s="8" t="s">
        <v>74</v>
      </c>
      <c r="B13" s="5" t="s">
        <v>75</v>
      </c>
      <c r="C13" s="85">
        <v>25</v>
      </c>
      <c r="D13" s="83">
        <v>80</v>
      </c>
      <c r="E13" s="83">
        <v>2000</v>
      </c>
      <c r="F13" s="107"/>
    </row>
    <row r="14" spans="1:17" x14ac:dyDescent="0.25">
      <c r="A14" s="8" t="s">
        <v>118</v>
      </c>
      <c r="B14" s="5" t="s">
        <v>7</v>
      </c>
      <c r="C14" s="85">
        <v>2</v>
      </c>
      <c r="D14" s="83">
        <v>40</v>
      </c>
      <c r="E14" s="83">
        <v>80</v>
      </c>
      <c r="F14" s="104"/>
    </row>
    <row r="15" spans="1:17" x14ac:dyDescent="0.25">
      <c r="A15" s="8" t="s">
        <v>8</v>
      </c>
      <c r="B15" s="5" t="s">
        <v>6</v>
      </c>
      <c r="C15" s="85">
        <v>1</v>
      </c>
      <c r="D15" s="83">
        <v>80</v>
      </c>
      <c r="E15" s="83">
        <v>80</v>
      </c>
      <c r="F15" s="107"/>
    </row>
    <row r="16" spans="1:17" x14ac:dyDescent="0.25">
      <c r="A16" s="8" t="s">
        <v>9</v>
      </c>
      <c r="B16" s="5" t="s">
        <v>7</v>
      </c>
      <c r="C16" s="85">
        <v>0.33</v>
      </c>
      <c r="D16" s="83">
        <v>40</v>
      </c>
      <c r="E16" s="83">
        <v>13</v>
      </c>
      <c r="F16" s="104"/>
    </row>
    <row r="17" spans="1:6" x14ac:dyDescent="0.25">
      <c r="A17" s="8" t="s">
        <v>10</v>
      </c>
      <c r="B17" s="5" t="s">
        <v>11</v>
      </c>
      <c r="C17" s="85">
        <v>288</v>
      </c>
      <c r="D17" s="83">
        <v>0.28999999999999998</v>
      </c>
      <c r="E17" s="83">
        <v>84</v>
      </c>
      <c r="F17" s="104"/>
    </row>
    <row r="18" spans="1:6" x14ac:dyDescent="0.25">
      <c r="A18" s="8" t="s">
        <v>12</v>
      </c>
      <c r="B18" s="5" t="s">
        <v>13</v>
      </c>
      <c r="C18" s="85">
        <v>26</v>
      </c>
      <c r="D18" s="83">
        <v>2.5</v>
      </c>
      <c r="E18" s="83">
        <v>65</v>
      </c>
      <c r="F18" s="107"/>
    </row>
    <row r="19" spans="1:6" x14ac:dyDescent="0.25">
      <c r="A19" s="8" t="s">
        <v>76</v>
      </c>
      <c r="B19" s="5" t="s">
        <v>14</v>
      </c>
      <c r="C19" s="85">
        <v>370</v>
      </c>
      <c r="D19" s="83">
        <v>1.3</v>
      </c>
      <c r="E19" s="83">
        <v>481</v>
      </c>
      <c r="F19" s="104"/>
    </row>
    <row r="20" spans="1:6" x14ac:dyDescent="0.25">
      <c r="A20" s="8" t="s">
        <v>15</v>
      </c>
      <c r="B20" s="5" t="s">
        <v>16</v>
      </c>
      <c r="C20" s="85">
        <v>220</v>
      </c>
      <c r="D20" s="83">
        <v>10</v>
      </c>
      <c r="E20" s="83">
        <v>2200</v>
      </c>
      <c r="F20" s="107"/>
    </row>
    <row r="21" spans="1:6" x14ac:dyDescent="0.25">
      <c r="A21" s="8" t="s">
        <v>17</v>
      </c>
      <c r="B21" s="5" t="s">
        <v>6</v>
      </c>
      <c r="C21" s="85">
        <v>1</v>
      </c>
      <c r="D21" s="83">
        <v>1000</v>
      </c>
      <c r="E21" s="83">
        <v>1000</v>
      </c>
      <c r="F21" s="104"/>
    </row>
    <row r="22" spans="1:6" x14ac:dyDescent="0.25">
      <c r="A22" s="8" t="s">
        <v>102</v>
      </c>
      <c r="B22" s="5" t="s">
        <v>6</v>
      </c>
      <c r="C22" s="85">
        <v>1</v>
      </c>
      <c r="D22" s="83">
        <v>200</v>
      </c>
      <c r="E22" s="83">
        <v>200</v>
      </c>
      <c r="F22" s="102"/>
    </row>
    <row r="23" spans="1:6" x14ac:dyDescent="0.25">
      <c r="A23" s="8" t="s">
        <v>99</v>
      </c>
      <c r="C23" s="85"/>
      <c r="D23" s="96"/>
      <c r="E23" s="96"/>
      <c r="F23" s="102"/>
    </row>
    <row r="24" spans="1:6" x14ac:dyDescent="0.25">
      <c r="C24" s="85"/>
      <c r="D24" s="96"/>
      <c r="E24" s="96"/>
      <c r="F24" s="103"/>
    </row>
    <row r="25" spans="1:6" s="3" customFormat="1" ht="18.75" x14ac:dyDescent="0.3">
      <c r="B25" s="4"/>
      <c r="C25" s="94"/>
      <c r="D25" s="127"/>
      <c r="E25" s="163"/>
      <c r="F25" s="129"/>
    </row>
    <row r="26" spans="1:6" s="9" customFormat="1" x14ac:dyDescent="0.25">
      <c r="A26" s="11" t="s">
        <v>19</v>
      </c>
      <c r="B26" s="12"/>
      <c r="C26" s="118"/>
      <c r="D26" s="105"/>
      <c r="E26" s="53">
        <f>SUM(E12:E22)</f>
        <v>6283</v>
      </c>
      <c r="F26" s="130">
        <f>F12+F13+F14+F15+F16+F17+F18+F19+F20+F21+F22++F23</f>
        <v>0</v>
      </c>
    </row>
    <row r="27" spans="1:6" x14ac:dyDescent="0.25">
      <c r="C27" s="85"/>
      <c r="D27" s="96"/>
      <c r="E27" s="96"/>
      <c r="F27" s="103"/>
    </row>
    <row r="28" spans="1:6" x14ac:dyDescent="0.25">
      <c r="A28" s="13" t="s">
        <v>93</v>
      </c>
      <c r="C28" s="85"/>
      <c r="D28" s="96"/>
      <c r="E28" s="96"/>
      <c r="F28" s="103"/>
    </row>
    <row r="29" spans="1:6" x14ac:dyDescent="0.25">
      <c r="A29" s="8" t="s">
        <v>94</v>
      </c>
      <c r="B29" s="5" t="s">
        <v>6</v>
      </c>
      <c r="C29" s="85">
        <v>1</v>
      </c>
      <c r="D29" s="93">
        <v>211</v>
      </c>
      <c r="E29" s="93">
        <v>211</v>
      </c>
      <c r="F29" s="111"/>
    </row>
    <row r="30" spans="1:6" x14ac:dyDescent="0.25">
      <c r="A30" s="8" t="s">
        <v>95</v>
      </c>
      <c r="B30" s="5" t="s">
        <v>6</v>
      </c>
      <c r="C30" s="85">
        <v>1</v>
      </c>
      <c r="D30" s="93">
        <v>80</v>
      </c>
      <c r="E30" s="93">
        <v>80</v>
      </c>
      <c r="F30" s="112"/>
    </row>
    <row r="31" spans="1:6" x14ac:dyDescent="0.25">
      <c r="A31" s="8" t="s">
        <v>96</v>
      </c>
      <c r="B31" s="5" t="s">
        <v>6</v>
      </c>
      <c r="C31" s="85">
        <v>1</v>
      </c>
      <c r="D31" s="93">
        <v>50</v>
      </c>
      <c r="E31" s="93">
        <v>50</v>
      </c>
      <c r="F31" s="113"/>
    </row>
    <row r="32" spans="1:6" x14ac:dyDescent="0.25">
      <c r="C32" s="85"/>
      <c r="D32" s="93"/>
      <c r="E32" s="128"/>
      <c r="F32" s="111"/>
    </row>
    <row r="33" spans="1:6" x14ac:dyDescent="0.25">
      <c r="A33" t="s">
        <v>24</v>
      </c>
      <c r="C33" s="85"/>
      <c r="D33" s="93"/>
      <c r="E33" s="93">
        <f>SUM(E29:E32)</f>
        <v>341</v>
      </c>
      <c r="F33" s="164">
        <f>F29+F30+F31</f>
        <v>0</v>
      </c>
    </row>
    <row r="34" spans="1:6" s="9" customFormat="1" ht="16.5" thickBot="1" x14ac:dyDescent="0.3">
      <c r="A34" s="165"/>
      <c r="B34" s="166"/>
      <c r="C34" s="167"/>
      <c r="D34" s="178"/>
      <c r="E34" s="178"/>
      <c r="F34" s="179"/>
    </row>
    <row r="35" spans="1:6" s="9" customFormat="1" ht="24" customHeight="1" thickBot="1" x14ac:dyDescent="0.3">
      <c r="A35" s="165" t="s">
        <v>25</v>
      </c>
      <c r="B35" s="166"/>
      <c r="C35" s="169"/>
      <c r="D35" s="178"/>
      <c r="E35" s="180">
        <f>E26+E33</f>
        <v>6624</v>
      </c>
      <c r="F35" s="181">
        <f>F26+F33</f>
        <v>0</v>
      </c>
    </row>
    <row r="36" spans="1:6" s="9" customFormat="1" x14ac:dyDescent="0.25">
      <c r="A36" s="6" t="s">
        <v>26</v>
      </c>
      <c r="B36" s="12"/>
      <c r="C36" s="133"/>
      <c r="D36" s="182"/>
      <c r="E36" s="183">
        <f>E9-E26</f>
        <v>2967</v>
      </c>
      <c r="F36" s="130">
        <f>F9-F26</f>
        <v>0</v>
      </c>
    </row>
    <row r="37" spans="1:6" s="9" customFormat="1" ht="21.95" customHeight="1" x14ac:dyDescent="0.25">
      <c r="A37" s="6" t="s">
        <v>27</v>
      </c>
      <c r="B37" s="12"/>
      <c r="C37" s="133"/>
      <c r="D37" s="182"/>
      <c r="E37" s="183">
        <f>E9-E35</f>
        <v>2626</v>
      </c>
      <c r="F37" s="130">
        <f>F9-F35</f>
        <v>0</v>
      </c>
    </row>
    <row r="38" spans="1:6" s="9" customFormat="1" x14ac:dyDescent="0.25">
      <c r="B38" s="14"/>
      <c r="C38" s="36"/>
      <c r="F38" s="17"/>
    </row>
    <row r="39" spans="1:6" s="9" customFormat="1" x14ac:dyDescent="0.25">
      <c r="B39" s="14"/>
      <c r="C39" s="36"/>
      <c r="F39" s="17"/>
    </row>
    <row r="40" spans="1:6" s="9" customFormat="1" x14ac:dyDescent="0.25">
      <c r="B40" s="14"/>
      <c r="C40" s="36"/>
      <c r="F40" s="17"/>
    </row>
    <row r="41" spans="1:6" s="9" customFormat="1" x14ac:dyDescent="0.25">
      <c r="B41" s="14"/>
      <c r="C41" s="36"/>
      <c r="F41" s="17"/>
    </row>
    <row r="42" spans="1:6" s="9" customFormat="1" x14ac:dyDescent="0.25">
      <c r="B42" s="14"/>
      <c r="C42" s="36"/>
      <c r="F42" s="17"/>
    </row>
    <row r="43" spans="1:6" s="9" customFormat="1" x14ac:dyDescent="0.25">
      <c r="B43" s="14"/>
      <c r="C43" s="36"/>
      <c r="F43" s="17"/>
    </row>
    <row r="49" spans="1:9" x14ac:dyDescent="0.25">
      <c r="A49" t="s">
        <v>52</v>
      </c>
    </row>
    <row r="50" spans="1:9" x14ac:dyDescent="0.25">
      <c r="A50" s="20"/>
      <c r="B50" s="20"/>
      <c r="C50" s="37"/>
      <c r="D50" s="20"/>
      <c r="E50" s="20"/>
      <c r="F50" s="21"/>
      <c r="G50" s="20"/>
      <c r="H50" s="20"/>
      <c r="I50" s="20"/>
    </row>
    <row r="51" spans="1:9" x14ac:dyDescent="0.25">
      <c r="A51" s="20"/>
      <c r="B51" s="20"/>
      <c r="C51" s="37"/>
      <c r="D51" s="20"/>
      <c r="E51" s="20"/>
      <c r="F51" s="21"/>
      <c r="G51" s="20"/>
      <c r="H51" s="20"/>
      <c r="I51" s="20"/>
    </row>
    <row r="52" spans="1:9" x14ac:dyDescent="0.25">
      <c r="A52" s="20"/>
      <c r="B52" s="20"/>
      <c r="C52" s="37"/>
      <c r="D52" s="20"/>
      <c r="E52" s="20"/>
      <c r="F52" s="21"/>
      <c r="G52" s="20"/>
      <c r="H52" s="20"/>
      <c r="I52" s="20"/>
    </row>
    <row r="53" spans="1:9" x14ac:dyDescent="0.25">
      <c r="A53" s="20"/>
      <c r="B53" s="20"/>
      <c r="C53" s="37"/>
      <c r="D53" s="20"/>
      <c r="E53" s="20"/>
      <c r="F53" s="21"/>
      <c r="G53" s="20"/>
      <c r="H53" s="20"/>
      <c r="I53" s="20"/>
    </row>
    <row r="54" spans="1:9" x14ac:dyDescent="0.25">
      <c r="A54" s="20"/>
      <c r="B54" s="20"/>
      <c r="C54" s="37"/>
      <c r="D54" s="20"/>
      <c r="E54" s="20"/>
      <c r="F54" s="21"/>
      <c r="G54" s="20"/>
      <c r="H54" s="20"/>
      <c r="I54" s="20"/>
    </row>
    <row r="55" spans="1:9" x14ac:dyDescent="0.25">
      <c r="A55" s="20"/>
      <c r="B55" s="20"/>
      <c r="C55" s="37"/>
      <c r="D55" s="20"/>
      <c r="E55" s="20"/>
      <c r="F55" s="21"/>
      <c r="G55" s="20"/>
      <c r="H55" s="20"/>
      <c r="I55" s="20"/>
    </row>
    <row r="56" spans="1:9" x14ac:dyDescent="0.25">
      <c r="A56" s="20"/>
      <c r="B56" s="20"/>
      <c r="C56" s="37"/>
      <c r="D56" s="20"/>
      <c r="E56" s="20"/>
      <c r="F56" s="21"/>
      <c r="G56" s="20"/>
      <c r="H56" s="20"/>
      <c r="I56" s="20"/>
    </row>
    <row r="57" spans="1:9" x14ac:dyDescent="0.25">
      <c r="A57" s="20"/>
      <c r="B57" s="20"/>
      <c r="C57" s="37"/>
      <c r="D57" s="20"/>
      <c r="E57" s="20"/>
      <c r="F57" s="21"/>
      <c r="G57" s="20"/>
      <c r="H57" s="20"/>
      <c r="I57" s="20"/>
    </row>
    <row r="58" spans="1:9" x14ac:dyDescent="0.25">
      <c r="A58" s="20"/>
      <c r="B58" s="20"/>
      <c r="C58" s="37"/>
      <c r="D58" s="20"/>
      <c r="E58" s="20"/>
      <c r="F58" s="21"/>
      <c r="G58" s="20"/>
      <c r="H58" s="20"/>
      <c r="I58" s="20"/>
    </row>
    <row r="59" spans="1:9" x14ac:dyDescent="0.25">
      <c r="A59" s="20"/>
      <c r="B59" s="20"/>
      <c r="C59" s="37"/>
      <c r="D59" s="20"/>
      <c r="E59" s="20"/>
      <c r="F59" s="21"/>
      <c r="G59" s="20"/>
      <c r="H59" s="20"/>
      <c r="I59" s="20"/>
    </row>
    <row r="60" spans="1:9" x14ac:dyDescent="0.25">
      <c r="A60" s="20"/>
      <c r="B60" s="20"/>
      <c r="C60" s="37"/>
      <c r="D60" s="20"/>
      <c r="E60" s="20"/>
      <c r="F60" s="21"/>
      <c r="G60" s="20"/>
      <c r="H60" s="20"/>
      <c r="I60" s="20"/>
    </row>
    <row r="61" spans="1:9" x14ac:dyDescent="0.25">
      <c r="A61" s="20"/>
      <c r="B61" s="20"/>
      <c r="C61" s="37"/>
      <c r="D61" s="20"/>
      <c r="E61" s="20"/>
      <c r="F61" s="21"/>
      <c r="G61" s="20"/>
      <c r="H61" s="20"/>
      <c r="I61" s="20"/>
    </row>
    <row r="62" spans="1:9" x14ac:dyDescent="0.25">
      <c r="A62" s="20"/>
      <c r="B62" s="20"/>
      <c r="C62" s="37"/>
      <c r="D62" s="20"/>
      <c r="E62" s="20"/>
      <c r="F62" s="21"/>
      <c r="G62" s="20"/>
      <c r="H62" s="20"/>
      <c r="I62" s="20"/>
    </row>
    <row r="63" spans="1:9" x14ac:dyDescent="0.25">
      <c r="A63" s="20"/>
      <c r="B63" s="20"/>
      <c r="C63" s="37"/>
      <c r="D63" s="20"/>
      <c r="E63" s="20"/>
      <c r="F63" s="21"/>
      <c r="G63" s="20"/>
      <c r="H63" s="20"/>
      <c r="I63" s="20"/>
    </row>
    <row r="64" spans="1:9" x14ac:dyDescent="0.25">
      <c r="A64" s="20"/>
      <c r="B64" s="20"/>
      <c r="C64" s="37"/>
      <c r="D64" s="20"/>
      <c r="E64" s="20"/>
      <c r="F64" s="21"/>
      <c r="G64" s="20"/>
      <c r="H64" s="20"/>
      <c r="I64" s="20"/>
    </row>
    <row r="65" spans="1:9" x14ac:dyDescent="0.25">
      <c r="A65" s="20"/>
      <c r="B65" s="20"/>
      <c r="C65" s="37"/>
      <c r="D65" s="20"/>
      <c r="E65" s="20"/>
      <c r="F65" s="21"/>
      <c r="G65" s="20"/>
      <c r="H65" s="20"/>
      <c r="I65" s="20"/>
    </row>
    <row r="66" spans="1:9" x14ac:dyDescent="0.25">
      <c r="A66" s="20"/>
      <c r="B66" s="20"/>
      <c r="C66" s="37"/>
      <c r="D66" s="20"/>
      <c r="E66" s="20"/>
      <c r="F66" s="21"/>
      <c r="G66" s="20"/>
      <c r="H66" s="20"/>
      <c r="I66" s="20"/>
    </row>
    <row r="67" spans="1:9" x14ac:dyDescent="0.25">
      <c r="A67" s="20"/>
      <c r="B67" s="20"/>
      <c r="C67" s="37"/>
      <c r="D67" s="20"/>
      <c r="E67" s="20"/>
      <c r="F67" s="21"/>
      <c r="G67" s="20"/>
      <c r="H67" s="20"/>
      <c r="I67" s="20"/>
    </row>
    <row r="68" spans="1:9" x14ac:dyDescent="0.25">
      <c r="A68" s="20"/>
      <c r="B68" s="20"/>
      <c r="C68" s="37"/>
      <c r="D68" s="20"/>
      <c r="E68" s="20"/>
      <c r="F68" s="21"/>
      <c r="G68" s="20"/>
      <c r="H68" s="20"/>
      <c r="I68" s="20"/>
    </row>
    <row r="69" spans="1:9" x14ac:dyDescent="0.25">
      <c r="A69" s="20"/>
      <c r="B69" s="20"/>
      <c r="C69" s="37"/>
      <c r="D69" s="20"/>
      <c r="E69" s="20"/>
      <c r="F69" s="21"/>
      <c r="G69" s="20"/>
      <c r="H69" s="20"/>
      <c r="I69" s="20"/>
    </row>
    <row r="70" spans="1:9" x14ac:dyDescent="0.25">
      <c r="A70" s="20"/>
      <c r="B70" s="20"/>
      <c r="C70" s="37"/>
      <c r="D70" s="20"/>
      <c r="E70" s="20"/>
      <c r="F70" s="21"/>
      <c r="G70" s="20"/>
      <c r="H70" s="20"/>
      <c r="I70" s="20"/>
    </row>
    <row r="71" spans="1:9" x14ac:dyDescent="0.25">
      <c r="A71" s="20"/>
      <c r="B71" s="20"/>
      <c r="C71" s="37"/>
      <c r="D71" s="20"/>
      <c r="E71" s="20"/>
      <c r="F71" s="21"/>
      <c r="G71" s="20"/>
      <c r="H71" s="20"/>
      <c r="I71" s="20"/>
    </row>
    <row r="72" spans="1:9" ht="20.100000000000001" customHeight="1" thickBot="1" x14ac:dyDescent="0.3">
      <c r="A72" s="195" t="s">
        <v>53</v>
      </c>
      <c r="B72" s="195"/>
      <c r="C72" s="38"/>
      <c r="D72" s="22"/>
      <c r="E72" s="22"/>
      <c r="F72" s="23"/>
      <c r="G72" s="22"/>
      <c r="H72" s="22"/>
      <c r="I72" s="22"/>
    </row>
    <row r="73" spans="1:9" ht="42" customHeight="1" thickBot="1" x14ac:dyDescent="0.3">
      <c r="A73" s="24" t="s">
        <v>33</v>
      </c>
      <c r="B73" s="25" t="s">
        <v>34</v>
      </c>
      <c r="C73" s="25" t="s">
        <v>35</v>
      </c>
      <c r="D73" s="31" t="s">
        <v>36</v>
      </c>
      <c r="E73" s="25" t="s">
        <v>37</v>
      </c>
      <c r="F73" s="25" t="s">
        <v>38</v>
      </c>
      <c r="G73" s="25" t="s">
        <v>39</v>
      </c>
      <c r="H73" s="28"/>
      <c r="I73" s="28"/>
    </row>
    <row r="74" spans="1:9" x14ac:dyDescent="0.25">
      <c r="A74" s="26" t="s">
        <v>57</v>
      </c>
      <c r="B74" s="59">
        <v>17000</v>
      </c>
      <c r="C74" s="87">
        <v>4000</v>
      </c>
      <c r="D74" s="26">
        <v>20</v>
      </c>
      <c r="E74" s="26">
        <v>10</v>
      </c>
      <c r="F74" s="59">
        <v>3</v>
      </c>
      <c r="G74" s="59">
        <v>68</v>
      </c>
      <c r="H74" s="26"/>
      <c r="I74" s="26"/>
    </row>
    <row r="75" spans="1:9" x14ac:dyDescent="0.25">
      <c r="A75" s="26" t="s">
        <v>40</v>
      </c>
      <c r="B75" s="57">
        <v>2500</v>
      </c>
      <c r="C75" s="88">
        <v>600</v>
      </c>
      <c r="D75" s="22">
        <v>15</v>
      </c>
      <c r="E75" s="22">
        <v>10</v>
      </c>
      <c r="F75" s="57">
        <v>0.3</v>
      </c>
      <c r="G75" s="57">
        <v>13</v>
      </c>
      <c r="H75" s="22"/>
      <c r="I75" s="22"/>
    </row>
    <row r="76" spans="1:9" x14ac:dyDescent="0.25">
      <c r="A76" s="26" t="s">
        <v>41</v>
      </c>
      <c r="B76" s="57">
        <v>2600</v>
      </c>
      <c r="C76" s="88">
        <v>600</v>
      </c>
      <c r="D76" s="22">
        <v>20</v>
      </c>
      <c r="E76" s="22">
        <v>4</v>
      </c>
      <c r="F76" s="57">
        <v>0.2</v>
      </c>
      <c r="G76" s="57">
        <v>25</v>
      </c>
      <c r="H76" s="22"/>
      <c r="I76" s="22"/>
    </row>
    <row r="77" spans="1:9" x14ac:dyDescent="0.25">
      <c r="A77" s="26" t="s">
        <v>42</v>
      </c>
      <c r="B77" s="57">
        <v>9400</v>
      </c>
      <c r="C77" s="88">
        <v>1900</v>
      </c>
      <c r="D77" s="22">
        <v>20</v>
      </c>
      <c r="E77" s="22">
        <v>10</v>
      </c>
      <c r="F77" s="57">
        <v>9.5</v>
      </c>
      <c r="G77" s="57">
        <v>47</v>
      </c>
      <c r="H77" s="22"/>
      <c r="I77" s="22"/>
    </row>
    <row r="78" spans="1:9" x14ac:dyDescent="0.25">
      <c r="A78" s="26" t="s">
        <v>43</v>
      </c>
      <c r="B78" s="57">
        <v>1100</v>
      </c>
      <c r="C78" s="88">
        <v>200</v>
      </c>
      <c r="D78" s="22">
        <v>20</v>
      </c>
      <c r="E78" s="22">
        <v>10</v>
      </c>
      <c r="F78" s="57">
        <v>0.1</v>
      </c>
      <c r="G78" s="57">
        <v>5</v>
      </c>
      <c r="H78" s="22"/>
      <c r="I78" s="22"/>
    </row>
    <row r="79" spans="1:9" x14ac:dyDescent="0.25">
      <c r="A79" s="19" t="s">
        <v>44</v>
      </c>
      <c r="B79" s="60">
        <v>4450</v>
      </c>
      <c r="C79" s="89">
        <v>900</v>
      </c>
      <c r="D79" s="18">
        <v>15</v>
      </c>
      <c r="E79" s="18">
        <v>10</v>
      </c>
      <c r="F79" s="60">
        <v>0.2</v>
      </c>
      <c r="G79" s="60">
        <v>24</v>
      </c>
      <c r="H79" s="22"/>
      <c r="I79" s="22"/>
    </row>
    <row r="80" spans="1:9" x14ac:dyDescent="0.25">
      <c r="A80" s="19" t="s">
        <v>45</v>
      </c>
      <c r="B80" s="60">
        <v>3000</v>
      </c>
      <c r="C80" s="89">
        <v>1500</v>
      </c>
      <c r="D80" s="18">
        <v>20</v>
      </c>
      <c r="E80" s="18">
        <v>10</v>
      </c>
      <c r="F80" s="60">
        <v>0.2</v>
      </c>
      <c r="G80" s="60">
        <v>8</v>
      </c>
      <c r="H80" s="22"/>
      <c r="I80" s="22"/>
    </row>
    <row r="81" spans="1:9" x14ac:dyDescent="0.25">
      <c r="A81" s="19" t="s">
        <v>46</v>
      </c>
      <c r="B81" s="60">
        <v>2500</v>
      </c>
      <c r="C81" s="89">
        <v>600</v>
      </c>
      <c r="D81" s="18">
        <v>20</v>
      </c>
      <c r="E81" s="18">
        <v>5</v>
      </c>
      <c r="F81" s="60">
        <v>1.5</v>
      </c>
      <c r="G81" s="60">
        <v>21</v>
      </c>
      <c r="H81" s="22"/>
      <c r="I81" s="22"/>
    </row>
    <row r="82" spans="1:9" x14ac:dyDescent="0.25">
      <c r="D82" s="5"/>
      <c r="F82" s="203" t="s">
        <v>62</v>
      </c>
      <c r="G82" s="203"/>
      <c r="H82" s="21"/>
      <c r="I82" s="22"/>
    </row>
    <row r="83" spans="1:9" x14ac:dyDescent="0.25">
      <c r="A83" s="26"/>
      <c r="B83" s="22"/>
      <c r="C83" s="38"/>
      <c r="D83" s="22"/>
      <c r="E83" s="22"/>
      <c r="F83" s="23"/>
      <c r="G83" s="22"/>
      <c r="H83" s="22"/>
      <c r="I83" s="22"/>
    </row>
    <row r="84" spans="1:9" x14ac:dyDescent="0.25">
      <c r="A84" s="26"/>
      <c r="B84" s="22"/>
      <c r="C84" s="38"/>
      <c r="D84" s="22"/>
      <c r="E84" s="22"/>
      <c r="F84" s="23"/>
      <c r="G84" s="22"/>
      <c r="H84" s="22"/>
      <c r="I84" s="22"/>
    </row>
    <row r="85" spans="1:9" x14ac:dyDescent="0.25">
      <c r="A85" s="26"/>
      <c r="B85" s="22"/>
      <c r="C85" s="38"/>
      <c r="D85" s="22"/>
      <c r="E85" s="22"/>
      <c r="F85" s="23"/>
      <c r="G85" s="22"/>
      <c r="H85" s="22"/>
      <c r="I85" s="22"/>
    </row>
    <row r="86" spans="1:9" x14ac:dyDescent="0.25">
      <c r="A86" s="22"/>
      <c r="B86" s="22"/>
      <c r="C86" s="38"/>
      <c r="D86" s="22"/>
      <c r="E86" s="22"/>
      <c r="F86" s="23"/>
      <c r="G86" s="22"/>
      <c r="H86" s="22"/>
      <c r="I86" s="22"/>
    </row>
    <row r="87" spans="1:9" x14ac:dyDescent="0.25">
      <c r="A87" s="22"/>
      <c r="B87" s="22"/>
      <c r="C87" s="38"/>
      <c r="D87" s="22"/>
      <c r="E87" s="22"/>
      <c r="F87" s="23"/>
      <c r="G87" s="22"/>
      <c r="H87" s="22"/>
      <c r="I87" s="22"/>
    </row>
    <row r="88" spans="1:9" x14ac:dyDescent="0.25">
      <c r="A88" s="22"/>
      <c r="B88" s="22"/>
      <c r="C88" s="38"/>
      <c r="D88" s="22"/>
      <c r="E88" s="22"/>
      <c r="F88" s="23"/>
      <c r="G88" s="22"/>
      <c r="H88" s="22"/>
      <c r="I88" s="22"/>
    </row>
    <row r="89" spans="1:9" x14ac:dyDescent="0.25">
      <c r="A89" s="22"/>
      <c r="B89" s="22"/>
      <c r="C89" s="38"/>
      <c r="D89" s="22"/>
      <c r="E89" s="22"/>
      <c r="F89" s="23"/>
      <c r="G89" s="22"/>
      <c r="H89" s="22"/>
      <c r="I89" s="22"/>
    </row>
    <row r="90" spans="1:9" x14ac:dyDescent="0.25">
      <c r="A90" s="22"/>
      <c r="B90" s="22"/>
      <c r="C90" s="38"/>
      <c r="D90" s="22"/>
      <c r="E90" s="22"/>
      <c r="F90" s="23"/>
      <c r="G90" s="22"/>
      <c r="H90" s="22"/>
      <c r="I90" s="22"/>
    </row>
    <row r="91" spans="1:9" x14ac:dyDescent="0.25">
      <c r="A91" s="22"/>
      <c r="B91" s="22"/>
      <c r="C91" s="38"/>
      <c r="D91" s="22"/>
      <c r="E91" s="22"/>
      <c r="F91" s="23"/>
      <c r="G91" s="22"/>
      <c r="H91" s="22"/>
      <c r="I91" s="22"/>
    </row>
    <row r="92" spans="1:9" x14ac:dyDescent="0.25">
      <c r="A92" s="22"/>
      <c r="B92" s="22"/>
      <c r="C92" s="38"/>
      <c r="D92" s="22"/>
      <c r="E92" s="22"/>
      <c r="F92" s="23"/>
      <c r="G92" s="22"/>
      <c r="H92" s="22"/>
      <c r="I92" s="22"/>
    </row>
    <row r="93" spans="1:9" x14ac:dyDescent="0.25">
      <c r="A93" s="22"/>
      <c r="B93" s="22"/>
      <c r="C93" s="38"/>
      <c r="D93" s="22"/>
      <c r="E93" s="22"/>
      <c r="F93" s="23"/>
      <c r="G93" s="22"/>
      <c r="H93" s="22"/>
      <c r="I93" s="22"/>
    </row>
  </sheetData>
  <mergeCells count="8">
    <mergeCell ref="A3:F3"/>
    <mergeCell ref="A2:F2"/>
    <mergeCell ref="A1:F1"/>
    <mergeCell ref="A72:B72"/>
    <mergeCell ref="F82:G82"/>
    <mergeCell ref="A6:F6"/>
    <mergeCell ref="A5:F5"/>
    <mergeCell ref="A4:F4"/>
  </mergeCells>
  <phoneticPr fontId="4" type="noConversion"/>
  <conditionalFormatting sqref="F26">
    <cfRule type="cellIs" dxfId="9" priority="2" operator="equal">
      <formula>0</formula>
    </cfRule>
  </conditionalFormatting>
  <conditionalFormatting sqref="F33:F37">
    <cfRule type="cellIs" dxfId="8" priority="1" operator="equal">
      <formula>0</formula>
    </cfRule>
  </conditionalFormatting>
  <pageMargins left="0.25" right="0.25" top="0.2" bottom="0.75" header="0.01" footer="0.3"/>
  <pageSetup scale="95" fitToHeight="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90"/>
  <sheetViews>
    <sheetView showGridLines="0" topLeftCell="A46" zoomScaleNormal="100" zoomScalePageLayoutView="150" workbookViewId="0">
      <selection activeCell="G19" sqref="G19"/>
    </sheetView>
  </sheetViews>
  <sheetFormatPr defaultColWidth="11" defaultRowHeight="15.75" x14ac:dyDescent="0.25"/>
  <cols>
    <col min="1" max="1" width="21.5" customWidth="1"/>
    <col min="2" max="2" width="13.625" style="5" customWidth="1"/>
    <col min="3" max="5" width="13.625" customWidth="1"/>
    <col min="6" max="6" width="13.625" style="47" customWidth="1"/>
    <col min="7" max="7" width="10.125" customWidth="1"/>
  </cols>
  <sheetData>
    <row r="1" spans="1:17" ht="18.75" x14ac:dyDescent="0.25">
      <c r="A1" s="200" t="s">
        <v>139</v>
      </c>
      <c r="B1" s="200"/>
      <c r="C1" s="200"/>
      <c r="D1" s="200"/>
      <c r="E1" s="200"/>
      <c r="F1" s="200"/>
    </row>
    <row r="2" spans="1:17" x14ac:dyDescent="0.25">
      <c r="A2" s="201" t="s">
        <v>131</v>
      </c>
      <c r="B2" s="201"/>
      <c r="C2" s="201"/>
      <c r="D2" s="201"/>
      <c r="E2" s="201"/>
      <c r="F2" s="201"/>
    </row>
    <row r="3" spans="1:17" x14ac:dyDescent="0.25">
      <c r="A3" s="136"/>
      <c r="B3" s="137"/>
      <c r="C3" s="136"/>
      <c r="D3" s="136"/>
      <c r="E3" s="136"/>
      <c r="F3" s="138"/>
    </row>
    <row r="4" spans="1:17" x14ac:dyDescent="0.25">
      <c r="A4" s="202" t="s">
        <v>132</v>
      </c>
      <c r="B4" s="202"/>
      <c r="C4" s="202"/>
      <c r="D4" s="202"/>
      <c r="E4" s="202"/>
      <c r="F4" s="202"/>
    </row>
    <row r="5" spans="1:17" x14ac:dyDescent="0.25">
      <c r="A5" s="202" t="s">
        <v>121</v>
      </c>
      <c r="B5" s="202"/>
      <c r="C5" s="202"/>
      <c r="D5" s="202"/>
      <c r="E5" s="202"/>
      <c r="F5" s="202"/>
    </row>
    <row r="6" spans="1:17" x14ac:dyDescent="0.25">
      <c r="A6" s="136"/>
      <c r="B6" s="137"/>
      <c r="C6" s="136"/>
      <c r="D6" s="136"/>
      <c r="E6" s="136"/>
      <c r="F6" s="138"/>
    </row>
    <row r="7" spans="1:17" s="1" customFormat="1" x14ac:dyDescent="0.25">
      <c r="B7" s="2" t="s">
        <v>0</v>
      </c>
      <c r="C7" s="1" t="s">
        <v>1</v>
      </c>
      <c r="D7" s="1" t="s">
        <v>2</v>
      </c>
      <c r="E7" s="1" t="s">
        <v>54</v>
      </c>
      <c r="F7" s="48" t="s">
        <v>55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s="3" customFormat="1" ht="18.75" x14ac:dyDescent="0.3">
      <c r="A8" s="3" t="s">
        <v>3</v>
      </c>
      <c r="B8" s="4"/>
      <c r="D8" s="127"/>
      <c r="E8" s="127"/>
      <c r="F8" s="49"/>
    </row>
    <row r="9" spans="1:17" x14ac:dyDescent="0.25">
      <c r="A9" s="8" t="s">
        <v>64</v>
      </c>
      <c r="B9" s="5" t="s">
        <v>65</v>
      </c>
      <c r="C9" s="85">
        <v>250</v>
      </c>
      <c r="D9" s="83">
        <v>20</v>
      </c>
      <c r="E9" s="83">
        <v>5000</v>
      </c>
      <c r="F9" s="61"/>
    </row>
    <row r="10" spans="1:17" x14ac:dyDescent="0.25">
      <c r="C10" s="85"/>
      <c r="D10" s="83"/>
      <c r="E10" s="83"/>
      <c r="F10" s="62"/>
    </row>
    <row r="11" spans="1:17" s="3" customFormat="1" ht="18.75" x14ac:dyDescent="0.3">
      <c r="A11" s="7" t="s">
        <v>4</v>
      </c>
      <c r="B11" s="4"/>
      <c r="C11" s="94"/>
      <c r="D11" s="95"/>
      <c r="E11" s="95"/>
      <c r="F11" s="63"/>
    </row>
    <row r="12" spans="1:17" x14ac:dyDescent="0.25">
      <c r="A12" s="8" t="s">
        <v>5</v>
      </c>
      <c r="B12" s="5" t="s">
        <v>6</v>
      </c>
      <c r="C12" s="85">
        <v>1</v>
      </c>
      <c r="D12" s="83">
        <v>80</v>
      </c>
      <c r="E12" s="83">
        <v>80</v>
      </c>
      <c r="F12" s="61"/>
    </row>
    <row r="13" spans="1:17" x14ac:dyDescent="0.25">
      <c r="A13" s="8" t="s">
        <v>49</v>
      </c>
      <c r="B13" s="5" t="s">
        <v>50</v>
      </c>
      <c r="C13" s="85">
        <v>2</v>
      </c>
      <c r="D13" s="83">
        <v>56</v>
      </c>
      <c r="E13" s="83">
        <v>112</v>
      </c>
      <c r="F13" s="64"/>
    </row>
    <row r="14" spans="1:17" x14ac:dyDescent="0.25">
      <c r="A14" s="8" t="s">
        <v>118</v>
      </c>
      <c r="B14" s="5" t="s">
        <v>7</v>
      </c>
      <c r="C14" s="85">
        <v>2</v>
      </c>
      <c r="D14" s="83">
        <v>40</v>
      </c>
      <c r="E14" s="83">
        <v>80</v>
      </c>
      <c r="F14" s="65"/>
    </row>
    <row r="15" spans="1:17" x14ac:dyDescent="0.25">
      <c r="A15" s="8" t="s">
        <v>8</v>
      </c>
      <c r="B15" s="5" t="s">
        <v>6</v>
      </c>
      <c r="C15" s="85">
        <v>1</v>
      </c>
      <c r="D15" s="83">
        <v>80</v>
      </c>
      <c r="E15" s="83">
        <v>80</v>
      </c>
      <c r="F15" s="64"/>
    </row>
    <row r="16" spans="1:17" x14ac:dyDescent="0.25">
      <c r="A16" s="8" t="s">
        <v>9</v>
      </c>
      <c r="B16" s="5" t="s">
        <v>7</v>
      </c>
      <c r="C16" s="85">
        <v>0.33</v>
      </c>
      <c r="D16" s="83">
        <v>40</v>
      </c>
      <c r="E16" s="83">
        <v>13</v>
      </c>
      <c r="F16" s="65"/>
    </row>
    <row r="17" spans="1:6" x14ac:dyDescent="0.25">
      <c r="A17" s="8" t="s">
        <v>10</v>
      </c>
      <c r="B17" s="5" t="s">
        <v>11</v>
      </c>
      <c r="C17" s="85">
        <v>568</v>
      </c>
      <c r="D17" s="83">
        <v>0.7</v>
      </c>
      <c r="E17" s="83">
        <v>389</v>
      </c>
      <c r="F17" s="65"/>
    </row>
    <row r="18" spans="1:6" x14ac:dyDescent="0.25">
      <c r="A18" s="8" t="s">
        <v>12</v>
      </c>
      <c r="B18" s="5" t="s">
        <v>13</v>
      </c>
      <c r="C18" s="85">
        <v>14</v>
      </c>
      <c r="D18" s="83">
        <v>2.5</v>
      </c>
      <c r="E18" s="83">
        <v>35</v>
      </c>
      <c r="F18" s="64"/>
    </row>
    <row r="19" spans="1:6" x14ac:dyDescent="0.25">
      <c r="A19" s="8" t="s">
        <v>59</v>
      </c>
      <c r="B19" s="5" t="s">
        <v>14</v>
      </c>
      <c r="C19" s="85">
        <v>250</v>
      </c>
      <c r="D19" s="83">
        <v>1.3</v>
      </c>
      <c r="E19" s="83">
        <v>325</v>
      </c>
      <c r="F19" s="65"/>
    </row>
    <row r="20" spans="1:6" x14ac:dyDescent="0.25">
      <c r="A20" s="8" t="s">
        <v>15</v>
      </c>
      <c r="B20" s="5" t="s">
        <v>16</v>
      </c>
      <c r="C20" s="85">
        <v>220</v>
      </c>
      <c r="D20" s="83">
        <v>10</v>
      </c>
      <c r="E20" s="83">
        <v>2200</v>
      </c>
      <c r="F20" s="64"/>
    </row>
    <row r="21" spans="1:6" x14ac:dyDescent="0.25">
      <c r="A21" s="8" t="s">
        <v>17</v>
      </c>
      <c r="B21" s="5" t="s">
        <v>6</v>
      </c>
      <c r="C21" s="85">
        <v>1</v>
      </c>
      <c r="D21" s="83">
        <v>1000</v>
      </c>
      <c r="E21" s="83">
        <v>1000</v>
      </c>
      <c r="F21" s="65"/>
    </row>
    <row r="22" spans="1:6" x14ac:dyDescent="0.25">
      <c r="A22" s="8" t="s">
        <v>102</v>
      </c>
      <c r="B22" s="5" t="s">
        <v>6</v>
      </c>
      <c r="C22" s="85">
        <v>1</v>
      </c>
      <c r="D22" s="83">
        <v>200</v>
      </c>
      <c r="E22" s="83">
        <v>200</v>
      </c>
      <c r="F22" s="61"/>
    </row>
    <row r="23" spans="1:6" x14ac:dyDescent="0.25">
      <c r="A23" s="8" t="s">
        <v>99</v>
      </c>
      <c r="C23" s="45"/>
      <c r="D23" s="96"/>
      <c r="E23" s="96"/>
      <c r="F23" s="61"/>
    </row>
    <row r="24" spans="1:6" x14ac:dyDescent="0.25">
      <c r="C24" s="45"/>
      <c r="D24" s="96"/>
      <c r="E24" s="96"/>
      <c r="F24" s="62"/>
    </row>
    <row r="25" spans="1:6" s="3" customFormat="1" ht="18.75" x14ac:dyDescent="0.3">
      <c r="B25" s="4"/>
      <c r="C25" s="116"/>
      <c r="D25" s="127"/>
      <c r="E25" s="163"/>
      <c r="F25" s="143"/>
    </row>
    <row r="26" spans="1:6" s="9" customFormat="1" x14ac:dyDescent="0.25">
      <c r="A26" s="11" t="s">
        <v>19</v>
      </c>
      <c r="B26" s="12"/>
      <c r="C26" s="118"/>
      <c r="D26" s="86"/>
      <c r="E26" s="86">
        <f>SUM(E12:E25)</f>
        <v>4514</v>
      </c>
      <c r="F26" s="71">
        <f>F12+F13+F14+F15+F16+F17+F18+F19+F20+F21+F22+F23</f>
        <v>0</v>
      </c>
    </row>
    <row r="27" spans="1:6" x14ac:dyDescent="0.25">
      <c r="C27" s="85"/>
      <c r="D27" s="83"/>
      <c r="E27" s="83"/>
      <c r="F27" s="62"/>
    </row>
    <row r="28" spans="1:6" x14ac:dyDescent="0.25">
      <c r="A28" s="13" t="s">
        <v>93</v>
      </c>
      <c r="C28" s="85"/>
      <c r="D28" s="83"/>
      <c r="E28" s="83"/>
      <c r="F28" s="62"/>
    </row>
    <row r="29" spans="1:6" x14ac:dyDescent="0.25">
      <c r="A29" s="8" t="s">
        <v>94</v>
      </c>
      <c r="B29" s="5" t="s">
        <v>6</v>
      </c>
      <c r="C29" s="85">
        <v>1</v>
      </c>
      <c r="D29" s="83">
        <v>243</v>
      </c>
      <c r="E29" s="83">
        <v>243</v>
      </c>
      <c r="F29" s="61"/>
    </row>
    <row r="30" spans="1:6" x14ac:dyDescent="0.25">
      <c r="A30" s="8" t="s">
        <v>95</v>
      </c>
      <c r="B30" s="5" t="s">
        <v>6</v>
      </c>
      <c r="C30" s="85">
        <v>1</v>
      </c>
      <c r="D30" s="83">
        <v>80</v>
      </c>
      <c r="E30" s="83">
        <v>80</v>
      </c>
      <c r="F30" s="62"/>
    </row>
    <row r="31" spans="1:6" x14ac:dyDescent="0.25">
      <c r="A31" s="8" t="s">
        <v>96</v>
      </c>
      <c r="B31" s="5" t="s">
        <v>6</v>
      </c>
      <c r="C31" s="85">
        <v>1</v>
      </c>
      <c r="D31" s="83">
        <v>50</v>
      </c>
      <c r="E31" s="83">
        <v>50</v>
      </c>
      <c r="F31" s="65"/>
    </row>
    <row r="32" spans="1:6" x14ac:dyDescent="0.25">
      <c r="C32" s="85"/>
      <c r="D32" s="83"/>
      <c r="E32" s="86"/>
      <c r="F32" s="61"/>
    </row>
    <row r="33" spans="1:9" x14ac:dyDescent="0.25">
      <c r="A33" t="s">
        <v>24</v>
      </c>
      <c r="C33" s="85"/>
      <c r="D33" s="83"/>
      <c r="E33" s="83">
        <f>SUM(E29:E32)</f>
        <v>373</v>
      </c>
      <c r="F33" s="72">
        <f>F29+F30+F31</f>
        <v>0</v>
      </c>
    </row>
    <row r="34" spans="1:9" ht="16.5" thickBot="1" x14ac:dyDescent="0.3">
      <c r="A34" s="165"/>
      <c r="B34" s="166"/>
      <c r="C34" s="167"/>
      <c r="D34" s="168"/>
      <c r="E34" s="168"/>
      <c r="F34" s="176"/>
    </row>
    <row r="35" spans="1:9" s="9" customFormat="1" ht="24" customHeight="1" thickBot="1" x14ac:dyDescent="0.3">
      <c r="A35" s="165" t="s">
        <v>25</v>
      </c>
      <c r="B35" s="166"/>
      <c r="C35" s="167"/>
      <c r="D35" s="168"/>
      <c r="E35" s="168">
        <f>E26+E33</f>
        <v>4887</v>
      </c>
      <c r="F35" s="177">
        <f>F26+F33</f>
        <v>0</v>
      </c>
    </row>
    <row r="36" spans="1:9" s="9" customFormat="1" x14ac:dyDescent="0.25">
      <c r="A36" s="6" t="s">
        <v>26</v>
      </c>
      <c r="B36" s="12"/>
      <c r="C36" s="118"/>
      <c r="D36" s="86"/>
      <c r="E36" s="86">
        <f>E9-E26</f>
        <v>486</v>
      </c>
      <c r="F36" s="72">
        <f>F9-F26</f>
        <v>0</v>
      </c>
    </row>
    <row r="37" spans="1:9" s="9" customFormat="1" ht="21.95" customHeight="1" x14ac:dyDescent="0.25">
      <c r="A37" s="6" t="s">
        <v>27</v>
      </c>
      <c r="B37" s="12"/>
      <c r="C37" s="118"/>
      <c r="D37" s="86"/>
      <c r="E37" s="86">
        <f>E9-E35</f>
        <v>113</v>
      </c>
      <c r="F37" s="72">
        <f>F9-F35</f>
        <v>0</v>
      </c>
    </row>
    <row r="38" spans="1:9" s="9" customFormat="1" x14ac:dyDescent="0.25">
      <c r="B38" s="14"/>
      <c r="F38" s="64"/>
    </row>
    <row r="39" spans="1:9" s="9" customFormat="1" x14ac:dyDescent="0.25">
      <c r="B39" s="14"/>
      <c r="F39" s="64"/>
    </row>
    <row r="40" spans="1:9" s="9" customFormat="1" x14ac:dyDescent="0.25">
      <c r="B40" s="14"/>
      <c r="F40" s="64"/>
    </row>
    <row r="41" spans="1:9" s="9" customFormat="1" x14ac:dyDescent="0.25">
      <c r="B41" s="14"/>
      <c r="F41" s="64"/>
    </row>
    <row r="42" spans="1:9" s="9" customFormat="1" x14ac:dyDescent="0.25">
      <c r="B42" s="14"/>
      <c r="F42" s="64"/>
    </row>
    <row r="46" spans="1:9" x14ac:dyDescent="0.25">
      <c r="A46" t="s">
        <v>52</v>
      </c>
    </row>
    <row r="47" spans="1:9" x14ac:dyDescent="0.25">
      <c r="A47" s="20"/>
      <c r="B47" s="20"/>
      <c r="C47" s="20"/>
      <c r="D47" s="20"/>
      <c r="E47" s="20"/>
      <c r="F47" s="56"/>
      <c r="G47" s="20"/>
      <c r="H47" s="20"/>
      <c r="I47" s="20"/>
    </row>
    <row r="48" spans="1:9" x14ac:dyDescent="0.25">
      <c r="A48" s="20"/>
      <c r="B48" s="20"/>
      <c r="C48" s="20"/>
      <c r="D48" s="20"/>
      <c r="E48" s="20"/>
      <c r="F48" s="56"/>
      <c r="G48" s="20"/>
      <c r="H48" s="20"/>
      <c r="I48" s="20"/>
    </row>
    <row r="49" spans="1:9" x14ac:dyDescent="0.25">
      <c r="A49" s="20"/>
      <c r="B49" s="20"/>
      <c r="C49" s="20"/>
      <c r="D49" s="20"/>
      <c r="E49" s="20"/>
      <c r="F49" s="56"/>
      <c r="G49" s="20"/>
      <c r="H49" s="20"/>
      <c r="I49" s="20"/>
    </row>
    <row r="50" spans="1:9" x14ac:dyDescent="0.25">
      <c r="A50" s="20"/>
      <c r="B50" s="20"/>
      <c r="C50" s="20"/>
      <c r="D50" s="20"/>
      <c r="E50" s="20"/>
      <c r="F50" s="56"/>
      <c r="G50" s="20"/>
      <c r="H50" s="20"/>
      <c r="I50" s="20"/>
    </row>
    <row r="51" spans="1:9" x14ac:dyDescent="0.25">
      <c r="A51" s="20"/>
      <c r="B51" s="20"/>
      <c r="C51" s="20"/>
      <c r="D51" s="20"/>
      <c r="E51" s="20"/>
      <c r="F51" s="56"/>
      <c r="G51" s="20"/>
      <c r="H51" s="20"/>
      <c r="I51" s="20"/>
    </row>
    <row r="52" spans="1:9" x14ac:dyDescent="0.25">
      <c r="A52" s="20"/>
      <c r="B52" s="20"/>
      <c r="C52" s="20"/>
      <c r="D52" s="20"/>
      <c r="E52" s="20"/>
      <c r="F52" s="56"/>
      <c r="G52" s="20"/>
      <c r="H52" s="20"/>
      <c r="I52" s="20"/>
    </row>
    <row r="53" spans="1:9" x14ac:dyDescent="0.25">
      <c r="A53" s="20"/>
      <c r="B53" s="20"/>
      <c r="C53" s="20"/>
      <c r="D53" s="20"/>
      <c r="E53" s="20"/>
      <c r="F53" s="56"/>
      <c r="G53" s="20"/>
      <c r="H53" s="20"/>
      <c r="I53" s="20"/>
    </row>
    <row r="54" spans="1:9" x14ac:dyDescent="0.25">
      <c r="A54" s="20"/>
      <c r="B54" s="20"/>
      <c r="C54" s="20"/>
      <c r="D54" s="20"/>
      <c r="E54" s="20"/>
      <c r="F54" s="56"/>
      <c r="G54" s="20"/>
      <c r="H54" s="20"/>
      <c r="I54" s="20"/>
    </row>
    <row r="55" spans="1:9" x14ac:dyDescent="0.25">
      <c r="A55" s="20"/>
      <c r="B55" s="20"/>
      <c r="C55" s="20"/>
      <c r="D55" s="20"/>
      <c r="E55" s="20"/>
      <c r="F55" s="56"/>
      <c r="G55" s="20"/>
      <c r="H55" s="20"/>
      <c r="I55" s="20"/>
    </row>
    <row r="56" spans="1:9" x14ac:dyDescent="0.25">
      <c r="A56" s="20"/>
      <c r="B56" s="20"/>
      <c r="C56" s="20"/>
      <c r="D56" s="20"/>
      <c r="E56" s="20"/>
      <c r="F56" s="56"/>
      <c r="G56" s="20"/>
      <c r="H56" s="20"/>
      <c r="I56" s="20"/>
    </row>
    <row r="57" spans="1:9" x14ac:dyDescent="0.25">
      <c r="A57" s="20"/>
      <c r="B57" s="20"/>
      <c r="C57" s="20"/>
      <c r="D57" s="20"/>
      <c r="E57" s="20"/>
      <c r="F57" s="56"/>
      <c r="G57" s="20"/>
      <c r="H57" s="20"/>
      <c r="I57" s="20"/>
    </row>
    <row r="58" spans="1:9" x14ac:dyDescent="0.25">
      <c r="A58" s="20"/>
      <c r="B58" s="20"/>
      <c r="C58" s="20"/>
      <c r="D58" s="20"/>
      <c r="E58" s="20"/>
      <c r="F58" s="56"/>
      <c r="G58" s="20"/>
      <c r="H58" s="20"/>
      <c r="I58" s="20"/>
    </row>
    <row r="59" spans="1:9" x14ac:dyDescent="0.25">
      <c r="A59" s="20"/>
      <c r="B59" s="20"/>
      <c r="C59" s="20"/>
      <c r="D59" s="20"/>
      <c r="E59" s="20"/>
      <c r="F59" s="56"/>
      <c r="G59" s="20"/>
      <c r="H59" s="20"/>
      <c r="I59" s="20"/>
    </row>
    <row r="60" spans="1:9" x14ac:dyDescent="0.25">
      <c r="A60" s="20"/>
      <c r="B60" s="20"/>
      <c r="C60" s="20"/>
      <c r="D60" s="20"/>
      <c r="E60" s="20"/>
      <c r="F60" s="56"/>
      <c r="G60" s="20"/>
      <c r="H60" s="20"/>
      <c r="I60" s="20"/>
    </row>
    <row r="61" spans="1:9" x14ac:dyDescent="0.25">
      <c r="A61" s="20"/>
      <c r="B61" s="20"/>
      <c r="C61" s="20"/>
      <c r="D61" s="20"/>
      <c r="E61" s="20"/>
      <c r="F61" s="56"/>
      <c r="G61" s="20"/>
      <c r="H61" s="20"/>
      <c r="I61" s="20"/>
    </row>
    <row r="62" spans="1:9" x14ac:dyDescent="0.25">
      <c r="A62" s="20"/>
      <c r="B62" s="20"/>
      <c r="C62" s="20"/>
      <c r="D62" s="20"/>
      <c r="E62" s="20"/>
      <c r="F62" s="56"/>
      <c r="G62" s="20"/>
      <c r="H62" s="20"/>
      <c r="I62" s="20"/>
    </row>
    <row r="63" spans="1:9" x14ac:dyDescent="0.25">
      <c r="A63" s="20"/>
      <c r="B63" s="20"/>
      <c r="C63" s="20"/>
      <c r="D63" s="20"/>
      <c r="E63" s="20"/>
      <c r="F63" s="56"/>
      <c r="G63" s="20"/>
      <c r="H63" s="20"/>
      <c r="I63" s="20"/>
    </row>
    <row r="64" spans="1:9" x14ac:dyDescent="0.25">
      <c r="A64" s="20"/>
      <c r="B64" s="20"/>
      <c r="C64" s="20"/>
      <c r="D64" s="20"/>
      <c r="E64" s="20"/>
      <c r="F64" s="56"/>
      <c r="G64" s="20"/>
      <c r="H64" s="20"/>
      <c r="I64" s="20"/>
    </row>
    <row r="65" spans="1:9" x14ac:dyDescent="0.25">
      <c r="A65" s="20"/>
      <c r="B65" s="20"/>
      <c r="C65" s="20"/>
      <c r="D65" s="20"/>
      <c r="E65" s="20"/>
      <c r="F65" s="56"/>
      <c r="G65" s="20"/>
      <c r="H65" s="20"/>
      <c r="I65" s="20"/>
    </row>
    <row r="66" spans="1:9" x14ac:dyDescent="0.25">
      <c r="A66" s="20"/>
      <c r="B66" s="20"/>
      <c r="C66" s="20"/>
      <c r="D66" s="20"/>
      <c r="E66" s="20"/>
      <c r="F66" s="56"/>
      <c r="G66" s="20"/>
      <c r="H66" s="20"/>
      <c r="I66" s="20"/>
    </row>
    <row r="67" spans="1:9" x14ac:dyDescent="0.25">
      <c r="A67" s="20"/>
      <c r="B67" s="20"/>
      <c r="C67" s="20"/>
      <c r="D67" s="20"/>
      <c r="E67" s="20"/>
      <c r="F67" s="56"/>
      <c r="G67" s="20"/>
      <c r="H67" s="20"/>
      <c r="I67" s="20"/>
    </row>
    <row r="68" spans="1:9" ht="20.100000000000001" customHeight="1" thickBot="1" x14ac:dyDescent="0.3">
      <c r="A68" s="195" t="s">
        <v>53</v>
      </c>
      <c r="B68" s="195"/>
      <c r="C68" s="22"/>
      <c r="D68" s="22"/>
      <c r="E68" s="22"/>
      <c r="F68" s="57"/>
      <c r="G68" s="22"/>
      <c r="H68" s="22"/>
      <c r="I68" s="22"/>
    </row>
    <row r="69" spans="1:9" ht="42" customHeight="1" thickBot="1" x14ac:dyDescent="0.3">
      <c r="A69" s="24" t="s">
        <v>33</v>
      </c>
      <c r="B69" s="25" t="s">
        <v>34</v>
      </c>
      <c r="C69" s="25" t="s">
        <v>35</v>
      </c>
      <c r="D69" s="31" t="s">
        <v>36</v>
      </c>
      <c r="E69" s="25" t="s">
        <v>37</v>
      </c>
      <c r="F69" s="58" t="s">
        <v>38</v>
      </c>
      <c r="G69" s="25" t="s">
        <v>39</v>
      </c>
      <c r="H69" s="28"/>
      <c r="I69" s="28"/>
    </row>
    <row r="70" spans="1:9" x14ac:dyDescent="0.25">
      <c r="A70" s="26" t="s">
        <v>57</v>
      </c>
      <c r="B70" s="59">
        <v>17000</v>
      </c>
      <c r="C70" s="59">
        <v>4000</v>
      </c>
      <c r="D70" s="26">
        <v>20</v>
      </c>
      <c r="E70" s="26">
        <v>10</v>
      </c>
      <c r="F70" s="59">
        <v>3</v>
      </c>
      <c r="G70" s="59">
        <v>68</v>
      </c>
      <c r="H70" s="26"/>
      <c r="I70" s="26"/>
    </row>
    <row r="71" spans="1:9" x14ac:dyDescent="0.25">
      <c r="A71" s="26" t="s">
        <v>40</v>
      </c>
      <c r="B71" s="57">
        <v>2500</v>
      </c>
      <c r="C71" s="57">
        <v>600</v>
      </c>
      <c r="D71" s="22">
        <v>15</v>
      </c>
      <c r="E71" s="22">
        <v>10</v>
      </c>
      <c r="F71" s="57">
        <v>0.3</v>
      </c>
      <c r="G71" s="57">
        <v>13</v>
      </c>
      <c r="H71" s="22"/>
      <c r="I71" s="22"/>
    </row>
    <row r="72" spans="1:9" x14ac:dyDescent="0.25">
      <c r="A72" s="26" t="s">
        <v>60</v>
      </c>
      <c r="B72" s="57">
        <v>2300</v>
      </c>
      <c r="C72" s="57">
        <v>500</v>
      </c>
      <c r="D72" s="22">
        <v>20</v>
      </c>
      <c r="E72" s="22">
        <v>4</v>
      </c>
      <c r="F72" s="57">
        <v>5.5</v>
      </c>
      <c r="G72" s="57">
        <v>28</v>
      </c>
      <c r="H72" s="22"/>
      <c r="I72" s="22"/>
    </row>
    <row r="73" spans="1:9" x14ac:dyDescent="0.25">
      <c r="A73" s="26" t="s">
        <v>42</v>
      </c>
      <c r="B73" s="57">
        <v>9400</v>
      </c>
      <c r="C73" s="57">
        <v>1900</v>
      </c>
      <c r="D73" s="22">
        <v>20</v>
      </c>
      <c r="E73" s="22">
        <v>10</v>
      </c>
      <c r="F73" s="57">
        <v>9.5</v>
      </c>
      <c r="G73" s="57">
        <v>47</v>
      </c>
      <c r="H73" s="22"/>
      <c r="I73" s="22"/>
    </row>
    <row r="74" spans="1:9" x14ac:dyDescent="0.25">
      <c r="A74" s="26" t="s">
        <v>43</v>
      </c>
      <c r="B74" s="57">
        <v>1100</v>
      </c>
      <c r="C74" s="57">
        <v>200</v>
      </c>
      <c r="D74" s="22">
        <v>20</v>
      </c>
      <c r="E74" s="22">
        <v>10</v>
      </c>
      <c r="F74" s="57">
        <v>0.1</v>
      </c>
      <c r="G74" s="57">
        <v>5</v>
      </c>
      <c r="H74" s="22"/>
      <c r="I74" s="22"/>
    </row>
    <row r="75" spans="1:9" x14ac:dyDescent="0.25">
      <c r="A75" s="19" t="s">
        <v>44</v>
      </c>
      <c r="B75" s="60">
        <v>4450</v>
      </c>
      <c r="C75" s="60">
        <v>900</v>
      </c>
      <c r="D75" s="18">
        <v>15</v>
      </c>
      <c r="E75" s="18">
        <v>10</v>
      </c>
      <c r="F75" s="60">
        <v>0.2</v>
      </c>
      <c r="G75" s="60">
        <v>24</v>
      </c>
      <c r="H75" s="22"/>
      <c r="I75" s="22"/>
    </row>
    <row r="76" spans="1:9" x14ac:dyDescent="0.25">
      <c r="A76" s="19" t="s">
        <v>45</v>
      </c>
      <c r="B76" s="60">
        <v>3000</v>
      </c>
      <c r="C76" s="60">
        <v>1500</v>
      </c>
      <c r="D76" s="18">
        <v>20</v>
      </c>
      <c r="E76" s="18">
        <v>10</v>
      </c>
      <c r="F76" s="60">
        <v>0.2</v>
      </c>
      <c r="G76" s="60">
        <v>8</v>
      </c>
      <c r="H76" s="22"/>
      <c r="I76" s="22"/>
    </row>
    <row r="77" spans="1:9" x14ac:dyDescent="0.25">
      <c r="A77" s="19" t="s">
        <v>46</v>
      </c>
      <c r="B77" s="60">
        <v>2500</v>
      </c>
      <c r="C77" s="60">
        <v>600</v>
      </c>
      <c r="D77" s="18">
        <v>20</v>
      </c>
      <c r="E77" s="18">
        <v>5</v>
      </c>
      <c r="F77" s="60">
        <v>1.5</v>
      </c>
      <c r="G77" s="60">
        <v>21</v>
      </c>
      <c r="H77" s="22"/>
      <c r="I77" s="22"/>
    </row>
    <row r="78" spans="1:9" x14ac:dyDescent="0.25">
      <c r="A78" s="19" t="s">
        <v>97</v>
      </c>
      <c r="B78" s="60">
        <v>1000</v>
      </c>
      <c r="C78" s="60">
        <v>0</v>
      </c>
      <c r="D78" s="18">
        <v>5</v>
      </c>
      <c r="E78" s="18">
        <v>7</v>
      </c>
      <c r="F78" s="60">
        <v>0</v>
      </c>
      <c r="G78" s="60">
        <v>29</v>
      </c>
      <c r="H78" s="22"/>
      <c r="I78" s="22"/>
    </row>
    <row r="79" spans="1:9" x14ac:dyDescent="0.25">
      <c r="D79" s="5"/>
      <c r="F79" s="196" t="s">
        <v>110</v>
      </c>
      <c r="G79" s="196"/>
      <c r="H79" s="21"/>
      <c r="I79" s="22"/>
    </row>
    <row r="80" spans="1:9" x14ac:dyDescent="0.25">
      <c r="A80" s="26"/>
      <c r="B80" s="22"/>
      <c r="C80" s="22"/>
      <c r="D80" s="22"/>
      <c r="E80" s="22"/>
      <c r="F80" s="57"/>
      <c r="G80" s="22"/>
      <c r="H80" s="22"/>
      <c r="I80" s="22"/>
    </row>
    <row r="81" spans="1:9" x14ac:dyDescent="0.25">
      <c r="A81" s="26"/>
      <c r="B81" s="22"/>
      <c r="C81" s="22"/>
      <c r="D81" s="22"/>
      <c r="E81" s="22"/>
      <c r="F81" s="57"/>
      <c r="G81" s="22"/>
      <c r="H81" s="22"/>
      <c r="I81" s="22"/>
    </row>
    <row r="82" spans="1:9" x14ac:dyDescent="0.25">
      <c r="A82" s="26"/>
      <c r="B82" s="22"/>
      <c r="C82" s="22"/>
      <c r="D82" s="22"/>
      <c r="E82" s="22"/>
      <c r="F82" s="57"/>
      <c r="G82" s="22"/>
      <c r="H82" s="22"/>
      <c r="I82" s="22"/>
    </row>
    <row r="83" spans="1:9" x14ac:dyDescent="0.25">
      <c r="A83" s="22"/>
      <c r="B83" s="22"/>
      <c r="C83" s="22"/>
      <c r="D83" s="22"/>
      <c r="E83" s="22"/>
      <c r="F83" s="57"/>
      <c r="G83" s="22"/>
      <c r="H83" s="22"/>
      <c r="I83" s="22"/>
    </row>
    <row r="84" spans="1:9" x14ac:dyDescent="0.25">
      <c r="A84" s="22"/>
      <c r="B84" s="22"/>
      <c r="C84" s="22"/>
      <c r="D84" s="22"/>
      <c r="E84" s="22"/>
      <c r="F84" s="57"/>
      <c r="G84" s="22"/>
      <c r="H84" s="22"/>
      <c r="I84" s="22"/>
    </row>
    <row r="85" spans="1:9" x14ac:dyDescent="0.25">
      <c r="A85" s="22"/>
      <c r="B85" s="22"/>
      <c r="C85" s="22"/>
      <c r="D85" s="22"/>
      <c r="E85" s="22"/>
      <c r="F85" s="57"/>
      <c r="G85" s="22"/>
      <c r="H85" s="22"/>
      <c r="I85" s="22"/>
    </row>
    <row r="86" spans="1:9" x14ac:dyDescent="0.25">
      <c r="A86" s="22"/>
      <c r="B86" s="22"/>
      <c r="C86" s="22"/>
      <c r="D86" s="22"/>
      <c r="E86" s="22"/>
      <c r="F86" s="57"/>
      <c r="G86" s="22"/>
      <c r="H86" s="22"/>
      <c r="I86" s="22"/>
    </row>
    <row r="87" spans="1:9" x14ac:dyDescent="0.25">
      <c r="A87" s="22"/>
      <c r="B87" s="22"/>
      <c r="C87" s="22"/>
      <c r="D87" s="22"/>
      <c r="E87" s="22"/>
      <c r="F87" s="57"/>
      <c r="G87" s="22"/>
      <c r="H87" s="22"/>
      <c r="I87" s="22"/>
    </row>
    <row r="88" spans="1:9" x14ac:dyDescent="0.25">
      <c r="A88" s="22"/>
      <c r="B88" s="22"/>
      <c r="C88" s="22"/>
      <c r="D88" s="22"/>
      <c r="E88" s="22"/>
      <c r="F88" s="57"/>
      <c r="G88" s="22"/>
      <c r="H88" s="22"/>
      <c r="I88" s="22"/>
    </row>
    <row r="89" spans="1:9" x14ac:dyDescent="0.25">
      <c r="A89" s="22"/>
      <c r="B89" s="22"/>
      <c r="C89" s="22"/>
      <c r="D89" s="22"/>
      <c r="E89" s="22"/>
      <c r="F89" s="57"/>
      <c r="G89" s="22"/>
      <c r="H89" s="22"/>
      <c r="I89" s="22"/>
    </row>
    <row r="90" spans="1:9" x14ac:dyDescent="0.25">
      <c r="A90" s="22"/>
      <c r="B90" s="22"/>
      <c r="C90" s="22"/>
      <c r="D90" s="22"/>
      <c r="E90" s="22"/>
      <c r="F90" s="57"/>
      <c r="G90" s="22"/>
      <c r="H90" s="22"/>
      <c r="I90" s="22"/>
    </row>
  </sheetData>
  <mergeCells count="6">
    <mergeCell ref="A1:F1"/>
    <mergeCell ref="A68:B68"/>
    <mergeCell ref="F79:G79"/>
    <mergeCell ref="A5:F5"/>
    <mergeCell ref="A4:F4"/>
    <mergeCell ref="A2:F2"/>
  </mergeCells>
  <phoneticPr fontId="4" type="noConversion"/>
  <conditionalFormatting sqref="F26">
    <cfRule type="cellIs" dxfId="7" priority="3" operator="equal">
      <formula>0</formula>
    </cfRule>
  </conditionalFormatting>
  <conditionalFormatting sqref="F33:F37">
    <cfRule type="cellIs" dxfId="6" priority="1" operator="equal">
      <formula>0</formula>
    </cfRule>
  </conditionalFormatting>
  <pageMargins left="0.25" right="0.25" top="0.75" bottom="0.75" header="0.3" footer="0.3"/>
  <pageSetup scale="93" fitToHeight="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Q90"/>
  <sheetViews>
    <sheetView showGridLines="0" tabSelected="1" topLeftCell="A43" zoomScaleNormal="100" zoomScalePageLayoutView="150" workbookViewId="0">
      <selection activeCell="F25" sqref="F25"/>
    </sheetView>
  </sheetViews>
  <sheetFormatPr defaultColWidth="11" defaultRowHeight="15.75" x14ac:dyDescent="0.25"/>
  <cols>
    <col min="1" max="1" width="21.5" customWidth="1"/>
    <col min="2" max="2" width="13.625" style="5" customWidth="1"/>
    <col min="3" max="3" width="13.625" style="33" customWidth="1"/>
    <col min="4" max="6" width="13.625" customWidth="1"/>
    <col min="7" max="7" width="10.5" customWidth="1"/>
  </cols>
  <sheetData>
    <row r="1" spans="1:17" ht="18.75" x14ac:dyDescent="0.25">
      <c r="A1" s="200" t="s">
        <v>139</v>
      </c>
      <c r="B1" s="200"/>
      <c r="C1" s="200"/>
      <c r="D1" s="200"/>
      <c r="E1" s="200"/>
      <c r="F1" s="200"/>
    </row>
    <row r="2" spans="1:17" x14ac:dyDescent="0.25">
      <c r="A2" s="201" t="s">
        <v>133</v>
      </c>
      <c r="B2" s="201"/>
      <c r="C2" s="201"/>
      <c r="D2" s="201"/>
      <c r="E2" s="201"/>
      <c r="F2" s="201"/>
    </row>
    <row r="3" spans="1:17" x14ac:dyDescent="0.25">
      <c r="A3" s="136"/>
      <c r="B3" s="137"/>
      <c r="C3" s="150"/>
      <c r="D3" s="136"/>
      <c r="E3" s="136"/>
      <c r="F3" s="136"/>
    </row>
    <row r="4" spans="1:17" x14ac:dyDescent="0.25">
      <c r="A4" s="201" t="s">
        <v>141</v>
      </c>
      <c r="B4" s="201"/>
      <c r="C4" s="201"/>
      <c r="D4" s="201"/>
      <c r="E4" s="201"/>
      <c r="F4" s="201"/>
    </row>
    <row r="5" spans="1:17" x14ac:dyDescent="0.25">
      <c r="A5" s="201" t="s">
        <v>121</v>
      </c>
      <c r="B5" s="201"/>
      <c r="C5" s="201"/>
      <c r="D5" s="201"/>
      <c r="E5" s="201"/>
      <c r="F5" s="201"/>
    </row>
    <row r="6" spans="1:17" x14ac:dyDescent="0.25">
      <c r="A6" s="136"/>
      <c r="B6" s="137"/>
      <c r="C6" s="150"/>
      <c r="D6" s="136"/>
      <c r="E6" s="136"/>
      <c r="F6" s="136"/>
    </row>
    <row r="7" spans="1:17" s="1" customFormat="1" x14ac:dyDescent="0.25">
      <c r="B7" s="2" t="s">
        <v>0</v>
      </c>
      <c r="C7" s="34" t="s">
        <v>1</v>
      </c>
      <c r="D7" s="1" t="s">
        <v>2</v>
      </c>
      <c r="E7" s="1" t="s">
        <v>54</v>
      </c>
      <c r="F7" s="1" t="s">
        <v>55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9" spans="1:17" s="3" customFormat="1" ht="18.75" x14ac:dyDescent="0.3">
      <c r="A9" s="3" t="s">
        <v>3</v>
      </c>
      <c r="B9" s="4"/>
      <c r="C9" s="35"/>
    </row>
    <row r="10" spans="1:17" x14ac:dyDescent="0.25">
      <c r="A10" s="8" t="s">
        <v>72</v>
      </c>
      <c r="B10" s="5" t="s">
        <v>58</v>
      </c>
      <c r="C10" s="85">
        <v>300</v>
      </c>
      <c r="D10" s="83">
        <v>40</v>
      </c>
      <c r="E10" s="83">
        <v>12000</v>
      </c>
      <c r="F10" s="102"/>
    </row>
    <row r="11" spans="1:17" s="3" customFormat="1" ht="18.75" x14ac:dyDescent="0.3">
      <c r="A11" s="7" t="s">
        <v>4</v>
      </c>
      <c r="B11" s="4"/>
      <c r="C11" s="94"/>
      <c r="D11" s="95"/>
      <c r="E11" s="95"/>
      <c r="F11" s="126"/>
    </row>
    <row r="12" spans="1:17" x14ac:dyDescent="0.25">
      <c r="A12" s="8" t="s">
        <v>5</v>
      </c>
      <c r="B12" s="5" t="s">
        <v>6</v>
      </c>
      <c r="C12" s="85">
        <v>1</v>
      </c>
      <c r="D12" s="83">
        <v>80</v>
      </c>
      <c r="E12" s="83">
        <v>80</v>
      </c>
      <c r="F12" s="102"/>
    </row>
    <row r="13" spans="1:17" x14ac:dyDescent="0.25">
      <c r="A13" s="8" t="s">
        <v>30</v>
      </c>
      <c r="B13" s="5" t="s">
        <v>31</v>
      </c>
      <c r="C13" s="85">
        <v>12</v>
      </c>
      <c r="D13" s="83">
        <v>35</v>
      </c>
      <c r="E13" s="83">
        <v>420</v>
      </c>
      <c r="F13" s="107"/>
    </row>
    <row r="14" spans="1:17" x14ac:dyDescent="0.25">
      <c r="A14" s="8" t="s">
        <v>118</v>
      </c>
      <c r="B14" s="5" t="s">
        <v>7</v>
      </c>
      <c r="C14" s="85">
        <v>2</v>
      </c>
      <c r="D14" s="83">
        <v>40</v>
      </c>
      <c r="E14" s="83">
        <v>80</v>
      </c>
      <c r="F14" s="104"/>
    </row>
    <row r="15" spans="1:17" x14ac:dyDescent="0.25">
      <c r="A15" s="8" t="s">
        <v>8</v>
      </c>
      <c r="B15" s="5" t="s">
        <v>6</v>
      </c>
      <c r="C15" s="85">
        <v>1</v>
      </c>
      <c r="D15" s="83">
        <v>80</v>
      </c>
      <c r="E15" s="83">
        <v>80</v>
      </c>
      <c r="F15" s="107"/>
    </row>
    <row r="16" spans="1:17" x14ac:dyDescent="0.25">
      <c r="A16" s="8" t="s">
        <v>9</v>
      </c>
      <c r="B16" s="5" t="s">
        <v>7</v>
      </c>
      <c r="C16" s="85">
        <v>0.33</v>
      </c>
      <c r="D16" s="83">
        <v>40</v>
      </c>
      <c r="E16" s="83">
        <v>13</v>
      </c>
      <c r="F16" s="104"/>
    </row>
    <row r="17" spans="1:6" x14ac:dyDescent="0.25">
      <c r="A17" s="8" t="s">
        <v>10</v>
      </c>
      <c r="B17" s="5" t="s">
        <v>11</v>
      </c>
      <c r="C17" s="85">
        <v>288</v>
      </c>
      <c r="D17" s="83">
        <v>0.28999999999999998</v>
      </c>
      <c r="E17" s="83">
        <v>84</v>
      </c>
      <c r="F17" s="104"/>
    </row>
    <row r="18" spans="1:6" x14ac:dyDescent="0.25">
      <c r="A18" s="8" t="s">
        <v>12</v>
      </c>
      <c r="B18" s="5" t="s">
        <v>13</v>
      </c>
      <c r="C18" s="85">
        <v>40</v>
      </c>
      <c r="D18" s="83">
        <v>2.5</v>
      </c>
      <c r="E18" s="83">
        <v>100</v>
      </c>
      <c r="F18" s="107"/>
    </row>
    <row r="19" spans="1:6" x14ac:dyDescent="0.25">
      <c r="A19" s="8" t="s">
        <v>67</v>
      </c>
      <c r="B19" s="5" t="s">
        <v>14</v>
      </c>
      <c r="C19" s="85">
        <v>300</v>
      </c>
      <c r="D19" s="83">
        <v>1.5</v>
      </c>
      <c r="E19" s="83">
        <v>450</v>
      </c>
      <c r="F19" s="104"/>
    </row>
    <row r="20" spans="1:6" x14ac:dyDescent="0.25">
      <c r="A20" s="8" t="s">
        <v>15</v>
      </c>
      <c r="B20" s="5" t="s">
        <v>16</v>
      </c>
      <c r="C20" s="85">
        <v>60</v>
      </c>
      <c r="D20" s="83">
        <v>10</v>
      </c>
      <c r="E20" s="83">
        <v>600</v>
      </c>
      <c r="F20" s="107"/>
    </row>
    <row r="21" spans="1:6" x14ac:dyDescent="0.25">
      <c r="A21" s="8" t="s">
        <v>17</v>
      </c>
      <c r="B21" s="5" t="s">
        <v>6</v>
      </c>
      <c r="C21" s="85">
        <v>1</v>
      </c>
      <c r="D21" s="83">
        <v>1000</v>
      </c>
      <c r="E21" s="83">
        <v>1000</v>
      </c>
      <c r="F21" s="104"/>
    </row>
    <row r="22" spans="1:6" x14ac:dyDescent="0.25">
      <c r="A22" s="8" t="s">
        <v>102</v>
      </c>
      <c r="B22" s="5" t="s">
        <v>6</v>
      </c>
      <c r="C22" s="85">
        <v>1</v>
      </c>
      <c r="D22" s="83">
        <v>200</v>
      </c>
      <c r="E22" s="83">
        <v>200</v>
      </c>
      <c r="F22" s="102"/>
    </row>
    <row r="23" spans="1:6" x14ac:dyDescent="0.25">
      <c r="A23" s="8" t="s">
        <v>99</v>
      </c>
      <c r="C23" s="85"/>
      <c r="D23" s="96"/>
      <c r="E23" s="96"/>
      <c r="F23" s="102"/>
    </row>
    <row r="24" spans="1:6" x14ac:dyDescent="0.25">
      <c r="C24" s="85"/>
      <c r="D24" s="96"/>
      <c r="E24" s="96"/>
      <c r="F24" s="103"/>
    </row>
    <row r="25" spans="1:6" s="3" customFormat="1" ht="18.75" x14ac:dyDescent="0.3">
      <c r="B25" s="4"/>
      <c r="C25" s="94"/>
      <c r="D25" s="127"/>
      <c r="E25" s="117"/>
      <c r="F25" s="111"/>
    </row>
    <row r="26" spans="1:6" s="9" customFormat="1" x14ac:dyDescent="0.25">
      <c r="A26" s="11" t="s">
        <v>19</v>
      </c>
      <c r="B26" s="12"/>
      <c r="C26" s="118"/>
      <c r="D26" s="105"/>
      <c r="E26" s="53">
        <f>SUM(E12:E22)</f>
        <v>3107</v>
      </c>
      <c r="F26" s="130">
        <f>F12+F13+F14+F15+F16+F17+F18+F19+F20+F21+F22+F23</f>
        <v>0</v>
      </c>
    </row>
    <row r="27" spans="1:6" s="9" customFormat="1" x14ac:dyDescent="0.25">
      <c r="B27" s="14"/>
      <c r="C27" s="125"/>
      <c r="D27" s="106"/>
      <c r="E27" s="106"/>
      <c r="F27" s="107"/>
    </row>
    <row r="28" spans="1:6" s="9" customFormat="1" x14ac:dyDescent="0.25">
      <c r="A28" s="144" t="s">
        <v>93</v>
      </c>
      <c r="B28" s="14"/>
      <c r="C28" s="125"/>
      <c r="D28" s="106"/>
      <c r="E28" s="106"/>
      <c r="F28" s="107"/>
    </row>
    <row r="29" spans="1:6" s="9" customFormat="1" x14ac:dyDescent="0.25">
      <c r="A29" s="44" t="s">
        <v>94</v>
      </c>
      <c r="B29" s="14" t="s">
        <v>6</v>
      </c>
      <c r="C29" s="125">
        <v>1</v>
      </c>
      <c r="D29" s="132">
        <v>1025</v>
      </c>
      <c r="E29" s="132">
        <v>1025</v>
      </c>
      <c r="F29" s="102"/>
    </row>
    <row r="30" spans="1:6" s="9" customFormat="1" x14ac:dyDescent="0.25">
      <c r="A30" s="44" t="s">
        <v>95</v>
      </c>
      <c r="B30" s="14" t="s">
        <v>6</v>
      </c>
      <c r="C30" s="125">
        <v>1</v>
      </c>
      <c r="D30" s="132">
        <v>80</v>
      </c>
      <c r="E30" s="132">
        <v>80</v>
      </c>
      <c r="F30" s="102"/>
    </row>
    <row r="31" spans="1:6" s="9" customFormat="1" x14ac:dyDescent="0.25">
      <c r="A31" s="44" t="s">
        <v>96</v>
      </c>
      <c r="B31" s="14" t="s">
        <v>6</v>
      </c>
      <c r="C31" s="125">
        <v>1</v>
      </c>
      <c r="D31" s="132">
        <v>50</v>
      </c>
      <c r="E31" s="132">
        <v>50</v>
      </c>
      <c r="F31" s="102"/>
    </row>
    <row r="32" spans="1:6" s="9" customFormat="1" x14ac:dyDescent="0.25">
      <c r="B32" s="14"/>
      <c r="C32" s="125"/>
      <c r="D32" s="132"/>
      <c r="E32" s="132"/>
      <c r="F32" s="107"/>
    </row>
    <row r="33" spans="1:9" s="9" customFormat="1" x14ac:dyDescent="0.25">
      <c r="A33" s="9" t="s">
        <v>24</v>
      </c>
      <c r="B33" s="14"/>
      <c r="C33" s="125"/>
      <c r="D33" s="132"/>
      <c r="E33" s="132">
        <f>SUM(E29:E32)</f>
        <v>1155</v>
      </c>
      <c r="F33" s="108">
        <f>F29+F30+F31</f>
        <v>0</v>
      </c>
    </row>
    <row r="34" spans="1:9" s="9" customFormat="1" ht="16.5" thickBot="1" x14ac:dyDescent="0.3">
      <c r="A34" s="165"/>
      <c r="B34" s="166"/>
      <c r="C34" s="167"/>
      <c r="D34" s="170"/>
      <c r="E34" s="170"/>
      <c r="F34" s="171"/>
    </row>
    <row r="35" spans="1:9" s="9" customFormat="1" ht="24" customHeight="1" thickBot="1" x14ac:dyDescent="0.3">
      <c r="A35" s="165" t="s">
        <v>25</v>
      </c>
      <c r="B35" s="166"/>
      <c r="C35" s="169"/>
      <c r="D35" s="170"/>
      <c r="E35" s="170">
        <f>E26+E33</f>
        <v>4262</v>
      </c>
      <c r="F35" s="171">
        <f>F26+F33</f>
        <v>0</v>
      </c>
    </row>
    <row r="36" spans="1:9" s="9" customFormat="1" x14ac:dyDescent="0.25">
      <c r="A36" s="159" t="s">
        <v>26</v>
      </c>
      <c r="B36" s="160"/>
      <c r="C36" s="172"/>
      <c r="D36" s="173"/>
      <c r="E36" s="173">
        <f>E10-E26</f>
        <v>8893</v>
      </c>
      <c r="F36" s="174">
        <f>F10-F26</f>
        <v>0</v>
      </c>
    </row>
    <row r="37" spans="1:9" s="9" customFormat="1" ht="21.95" customHeight="1" x14ac:dyDescent="0.25">
      <c r="A37" s="6" t="s">
        <v>27</v>
      </c>
      <c r="B37" s="12"/>
      <c r="C37" s="133"/>
      <c r="D37" s="105"/>
      <c r="E37" s="105">
        <f>E10-E35</f>
        <v>7738</v>
      </c>
      <c r="F37" s="108">
        <f>F10-F35</f>
        <v>0</v>
      </c>
    </row>
    <row r="38" spans="1:9" s="9" customFormat="1" x14ac:dyDescent="0.25">
      <c r="B38" s="14"/>
      <c r="C38" s="36"/>
      <c r="F38" s="17"/>
    </row>
    <row r="39" spans="1:9" s="9" customFormat="1" x14ac:dyDescent="0.25">
      <c r="B39" s="14"/>
      <c r="C39" s="36"/>
      <c r="F39" s="17"/>
    </row>
    <row r="40" spans="1:9" s="9" customFormat="1" x14ac:dyDescent="0.25">
      <c r="B40" s="14"/>
      <c r="C40" s="36"/>
      <c r="F40" s="17"/>
    </row>
    <row r="46" spans="1:9" x14ac:dyDescent="0.25">
      <c r="A46" t="s">
        <v>52</v>
      </c>
    </row>
    <row r="47" spans="1:9" x14ac:dyDescent="0.25">
      <c r="A47" s="20"/>
      <c r="B47" s="20"/>
      <c r="C47" s="37"/>
      <c r="D47" s="20"/>
      <c r="E47" s="20"/>
      <c r="F47" s="21"/>
      <c r="G47" s="20"/>
      <c r="H47" s="20"/>
      <c r="I47" s="20"/>
    </row>
    <row r="48" spans="1:9" x14ac:dyDescent="0.25">
      <c r="A48" s="20"/>
      <c r="B48" s="20"/>
      <c r="C48" s="37"/>
      <c r="D48" s="20"/>
      <c r="E48" s="20"/>
      <c r="F48" s="21"/>
      <c r="G48" s="20"/>
      <c r="H48" s="20"/>
      <c r="I48" s="20"/>
    </row>
    <row r="49" spans="1:9" x14ac:dyDescent="0.25">
      <c r="A49" s="20"/>
      <c r="B49" s="20"/>
      <c r="C49" s="37"/>
      <c r="D49" s="20"/>
      <c r="E49" s="20"/>
      <c r="F49" s="21"/>
      <c r="G49" s="20"/>
      <c r="H49" s="20"/>
      <c r="I49" s="20"/>
    </row>
    <row r="50" spans="1:9" x14ac:dyDescent="0.25">
      <c r="A50" s="20"/>
      <c r="B50" s="20"/>
      <c r="C50" s="37"/>
      <c r="D50" s="20"/>
      <c r="E50" s="20"/>
      <c r="F50" s="21"/>
      <c r="G50" s="20"/>
      <c r="H50" s="20"/>
      <c r="I50" s="20"/>
    </row>
    <row r="51" spans="1:9" x14ac:dyDescent="0.25">
      <c r="A51" s="20"/>
      <c r="B51" s="20"/>
      <c r="C51" s="37"/>
      <c r="D51" s="20"/>
      <c r="E51" s="20"/>
      <c r="F51" s="21"/>
      <c r="G51" s="20"/>
      <c r="H51" s="20"/>
      <c r="I51" s="20"/>
    </row>
    <row r="52" spans="1:9" x14ac:dyDescent="0.25">
      <c r="A52" s="20"/>
      <c r="B52" s="20"/>
      <c r="C52" s="37"/>
      <c r="D52" s="20"/>
      <c r="E52" s="20"/>
      <c r="F52" s="21"/>
      <c r="G52" s="20"/>
      <c r="H52" s="20"/>
      <c r="I52" s="20"/>
    </row>
    <row r="53" spans="1:9" x14ac:dyDescent="0.25">
      <c r="A53" s="20"/>
      <c r="B53" s="20"/>
      <c r="C53" s="37"/>
      <c r="D53" s="20"/>
      <c r="E53" s="20"/>
      <c r="F53" s="21"/>
      <c r="G53" s="20"/>
      <c r="H53" s="20"/>
      <c r="I53" s="20"/>
    </row>
    <row r="54" spans="1:9" x14ac:dyDescent="0.25">
      <c r="A54" s="20"/>
      <c r="B54" s="20"/>
      <c r="C54" s="37"/>
      <c r="D54" s="20"/>
      <c r="E54" s="20"/>
      <c r="F54" s="21"/>
      <c r="G54" s="20"/>
      <c r="H54" s="20"/>
      <c r="I54" s="20"/>
    </row>
    <row r="55" spans="1:9" x14ac:dyDescent="0.25">
      <c r="A55" s="20"/>
      <c r="B55" s="20"/>
      <c r="C55" s="37"/>
      <c r="D55" s="20"/>
      <c r="E55" s="20"/>
      <c r="F55" s="21"/>
      <c r="G55" s="20"/>
      <c r="H55" s="20"/>
      <c r="I55" s="20"/>
    </row>
    <row r="56" spans="1:9" x14ac:dyDescent="0.25">
      <c r="A56" s="20"/>
      <c r="B56" s="20"/>
      <c r="C56" s="37"/>
      <c r="D56" s="20"/>
      <c r="E56" s="20"/>
      <c r="F56" s="21"/>
      <c r="G56" s="20"/>
      <c r="H56" s="20"/>
      <c r="I56" s="20"/>
    </row>
    <row r="57" spans="1:9" x14ac:dyDescent="0.25">
      <c r="A57" s="20"/>
      <c r="B57" s="20"/>
      <c r="C57" s="37"/>
      <c r="D57" s="20"/>
      <c r="E57" s="20"/>
      <c r="F57" s="21"/>
      <c r="G57" s="20"/>
      <c r="H57" s="20"/>
      <c r="I57" s="20"/>
    </row>
    <row r="58" spans="1:9" x14ac:dyDescent="0.25">
      <c r="A58" s="20"/>
      <c r="B58" s="20"/>
      <c r="C58" s="37"/>
      <c r="D58" s="20"/>
      <c r="E58" s="20"/>
      <c r="F58" s="21"/>
      <c r="G58" s="20"/>
      <c r="H58" s="20"/>
      <c r="I58" s="20"/>
    </row>
    <row r="59" spans="1:9" x14ac:dyDescent="0.25">
      <c r="A59" s="20"/>
      <c r="B59" s="20"/>
      <c r="C59" s="37"/>
      <c r="D59" s="20"/>
      <c r="E59" s="20"/>
      <c r="F59" s="21"/>
      <c r="G59" s="20"/>
      <c r="H59" s="20"/>
      <c r="I59" s="20"/>
    </row>
    <row r="60" spans="1:9" x14ac:dyDescent="0.25">
      <c r="A60" s="20"/>
      <c r="B60" s="20"/>
      <c r="C60" s="37"/>
      <c r="D60" s="20"/>
      <c r="E60" s="20"/>
      <c r="F60" s="21"/>
      <c r="G60" s="20"/>
      <c r="H60" s="20"/>
      <c r="I60" s="20"/>
    </row>
    <row r="61" spans="1:9" x14ac:dyDescent="0.25">
      <c r="A61" s="20"/>
      <c r="B61" s="20"/>
      <c r="C61" s="37"/>
      <c r="D61" s="20"/>
      <c r="E61" s="20"/>
      <c r="F61" s="21"/>
      <c r="G61" s="20"/>
      <c r="H61" s="20"/>
      <c r="I61" s="20"/>
    </row>
    <row r="62" spans="1:9" x14ac:dyDescent="0.25">
      <c r="A62" s="20"/>
      <c r="B62" s="20"/>
      <c r="C62" s="37"/>
      <c r="D62" s="20"/>
      <c r="E62" s="20"/>
      <c r="F62" s="21"/>
      <c r="G62" s="20"/>
      <c r="H62" s="20"/>
      <c r="I62" s="20"/>
    </row>
    <row r="63" spans="1:9" x14ac:dyDescent="0.25">
      <c r="A63" s="20"/>
      <c r="B63" s="20"/>
      <c r="C63" s="37"/>
      <c r="D63" s="20"/>
      <c r="E63" s="20"/>
      <c r="F63" s="21"/>
      <c r="G63" s="20"/>
      <c r="H63" s="20"/>
      <c r="I63" s="20"/>
    </row>
    <row r="64" spans="1:9" x14ac:dyDescent="0.25">
      <c r="A64" s="20"/>
      <c r="B64" s="20"/>
      <c r="C64" s="37"/>
      <c r="D64" s="20"/>
      <c r="E64" s="20"/>
      <c r="F64" s="21"/>
      <c r="G64" s="20"/>
      <c r="H64" s="20"/>
      <c r="I64" s="20"/>
    </row>
    <row r="65" spans="1:9" x14ac:dyDescent="0.25">
      <c r="A65" s="20"/>
      <c r="B65" s="20"/>
      <c r="C65" s="37"/>
      <c r="D65" s="20"/>
      <c r="E65" s="20"/>
      <c r="F65" s="21"/>
      <c r="G65" s="20"/>
      <c r="H65" s="20"/>
      <c r="I65" s="20"/>
    </row>
    <row r="66" spans="1:9" x14ac:dyDescent="0.25">
      <c r="A66" s="20"/>
      <c r="B66" s="20"/>
      <c r="C66" s="37"/>
      <c r="D66" s="20"/>
      <c r="E66" s="20"/>
      <c r="F66" s="21"/>
      <c r="G66" s="20"/>
      <c r="H66" s="20"/>
      <c r="I66" s="20"/>
    </row>
    <row r="67" spans="1:9" x14ac:dyDescent="0.25">
      <c r="A67" s="20"/>
      <c r="B67" s="20"/>
      <c r="C67" s="37"/>
      <c r="D67" s="20"/>
      <c r="E67" s="20"/>
      <c r="F67" s="21"/>
      <c r="G67" s="20"/>
      <c r="H67" s="20"/>
      <c r="I67" s="20"/>
    </row>
    <row r="68" spans="1:9" ht="20.100000000000001" customHeight="1" thickBot="1" x14ac:dyDescent="0.3">
      <c r="A68" s="195" t="s">
        <v>53</v>
      </c>
      <c r="B68" s="195"/>
      <c r="C68" s="38"/>
      <c r="D68" s="22"/>
      <c r="E68" s="22"/>
      <c r="F68" s="23"/>
      <c r="G68" s="22"/>
      <c r="H68" s="22"/>
      <c r="I68" s="22"/>
    </row>
    <row r="69" spans="1:9" ht="42" customHeight="1" thickBot="1" x14ac:dyDescent="0.3">
      <c r="A69" s="24" t="s">
        <v>33</v>
      </c>
      <c r="B69" s="25" t="s">
        <v>34</v>
      </c>
      <c r="C69" s="25" t="s">
        <v>35</v>
      </c>
      <c r="D69" s="31" t="s">
        <v>36</v>
      </c>
      <c r="E69" s="25" t="s">
        <v>37</v>
      </c>
      <c r="F69" s="25" t="s">
        <v>38</v>
      </c>
      <c r="G69" s="25" t="s">
        <v>39</v>
      </c>
      <c r="H69" s="28"/>
      <c r="I69" s="28"/>
    </row>
    <row r="70" spans="1:9" x14ac:dyDescent="0.25">
      <c r="A70" s="26" t="s">
        <v>57</v>
      </c>
      <c r="B70" s="59">
        <v>17000</v>
      </c>
      <c r="C70" s="87">
        <v>4000</v>
      </c>
      <c r="D70" s="26">
        <v>20</v>
      </c>
      <c r="E70" s="26">
        <v>10</v>
      </c>
      <c r="F70" s="59">
        <v>3</v>
      </c>
      <c r="G70" s="59">
        <v>68</v>
      </c>
      <c r="H70" s="26"/>
      <c r="I70" s="26"/>
    </row>
    <row r="71" spans="1:9" x14ac:dyDescent="0.25">
      <c r="A71" s="26" t="s">
        <v>40</v>
      </c>
      <c r="B71" s="57">
        <v>2500</v>
      </c>
      <c r="C71" s="88">
        <v>600</v>
      </c>
      <c r="D71" s="22">
        <v>15</v>
      </c>
      <c r="E71" s="22">
        <v>10</v>
      </c>
      <c r="F71" s="57">
        <v>0.3</v>
      </c>
      <c r="G71" s="57">
        <v>13</v>
      </c>
      <c r="H71" s="22"/>
      <c r="I71" s="22"/>
    </row>
    <row r="72" spans="1:9" x14ac:dyDescent="0.25">
      <c r="A72" s="26" t="s">
        <v>41</v>
      </c>
      <c r="B72" s="57">
        <v>2600</v>
      </c>
      <c r="C72" s="88">
        <v>600</v>
      </c>
      <c r="D72" s="22">
        <v>20</v>
      </c>
      <c r="E72" s="22">
        <v>4</v>
      </c>
      <c r="F72" s="57">
        <v>0.2</v>
      </c>
      <c r="G72" s="57">
        <v>25</v>
      </c>
      <c r="H72" s="22"/>
      <c r="I72" s="22"/>
    </row>
    <row r="73" spans="1:9" x14ac:dyDescent="0.25">
      <c r="A73" s="26" t="s">
        <v>42</v>
      </c>
      <c r="B73" s="57">
        <v>9400</v>
      </c>
      <c r="C73" s="88">
        <v>1900</v>
      </c>
      <c r="D73" s="22">
        <v>20</v>
      </c>
      <c r="E73" s="22">
        <v>10</v>
      </c>
      <c r="F73" s="57">
        <v>9.5</v>
      </c>
      <c r="G73" s="57">
        <v>47</v>
      </c>
      <c r="H73" s="22"/>
      <c r="I73" s="22"/>
    </row>
    <row r="74" spans="1:9" x14ac:dyDescent="0.25">
      <c r="A74" s="26" t="s">
        <v>43</v>
      </c>
      <c r="B74" s="57">
        <v>1100</v>
      </c>
      <c r="C74" s="88">
        <v>200</v>
      </c>
      <c r="D74" s="22">
        <v>20</v>
      </c>
      <c r="E74" s="22">
        <v>10</v>
      </c>
      <c r="F74" s="57">
        <v>0.1</v>
      </c>
      <c r="G74" s="57">
        <v>5</v>
      </c>
      <c r="H74" s="22"/>
      <c r="I74" s="22"/>
    </row>
    <row r="75" spans="1:9" x14ac:dyDescent="0.25">
      <c r="A75" s="19" t="s">
        <v>44</v>
      </c>
      <c r="B75" s="60">
        <v>4450</v>
      </c>
      <c r="C75" s="89">
        <v>900</v>
      </c>
      <c r="D75" s="18">
        <v>15</v>
      </c>
      <c r="E75" s="18">
        <v>10</v>
      </c>
      <c r="F75" s="60">
        <v>0.2</v>
      </c>
      <c r="G75" s="60">
        <v>24</v>
      </c>
      <c r="H75" s="22"/>
      <c r="I75" s="22"/>
    </row>
    <row r="76" spans="1:9" x14ac:dyDescent="0.25">
      <c r="A76" s="19" t="s">
        <v>45</v>
      </c>
      <c r="B76" s="60">
        <v>3000</v>
      </c>
      <c r="C76" s="89">
        <v>1500</v>
      </c>
      <c r="D76" s="18">
        <v>20</v>
      </c>
      <c r="E76" s="18">
        <v>10</v>
      </c>
      <c r="F76" s="60">
        <v>0.2</v>
      </c>
      <c r="G76" s="60">
        <v>8</v>
      </c>
      <c r="H76" s="22"/>
      <c r="I76" s="22"/>
    </row>
    <row r="77" spans="1:9" x14ac:dyDescent="0.25">
      <c r="A77" s="19" t="s">
        <v>68</v>
      </c>
      <c r="B77" s="60">
        <v>30000</v>
      </c>
      <c r="C77" s="89">
        <v>6000</v>
      </c>
      <c r="D77" s="18">
        <v>15</v>
      </c>
      <c r="E77" s="18">
        <v>2</v>
      </c>
      <c r="F77" s="60">
        <v>6</v>
      </c>
      <c r="G77" s="60">
        <v>806</v>
      </c>
      <c r="H77" s="22"/>
      <c r="I77" s="22"/>
    </row>
    <row r="78" spans="1:9" x14ac:dyDescent="0.25">
      <c r="A78" s="19" t="s">
        <v>97</v>
      </c>
      <c r="B78" s="60">
        <v>1000</v>
      </c>
      <c r="C78" s="89">
        <v>0</v>
      </c>
      <c r="D78" s="18">
        <v>5</v>
      </c>
      <c r="E78" s="18">
        <v>7</v>
      </c>
      <c r="F78" s="60">
        <v>0</v>
      </c>
      <c r="G78" s="60">
        <v>29</v>
      </c>
      <c r="H78" s="22"/>
      <c r="I78" s="22"/>
    </row>
    <row r="79" spans="1:9" x14ac:dyDescent="0.25">
      <c r="D79" s="5"/>
      <c r="F79" s="196" t="s">
        <v>109</v>
      </c>
      <c r="G79" s="196"/>
      <c r="H79" s="21"/>
      <c r="I79" s="22"/>
    </row>
    <row r="80" spans="1:9" x14ac:dyDescent="0.25">
      <c r="A80" s="26"/>
      <c r="B80" s="22"/>
      <c r="C80" s="38"/>
      <c r="D80" s="22"/>
      <c r="E80" s="22"/>
      <c r="F80" s="23"/>
      <c r="G80" s="22"/>
      <c r="H80" s="22"/>
      <c r="I80" s="22"/>
    </row>
    <row r="81" spans="1:9" x14ac:dyDescent="0.25">
      <c r="A81" s="26"/>
      <c r="B81" s="22"/>
      <c r="C81" s="38"/>
      <c r="D81" s="22"/>
      <c r="E81" s="22"/>
      <c r="F81" s="23"/>
      <c r="G81" s="22"/>
      <c r="H81" s="22"/>
      <c r="I81" s="22"/>
    </row>
    <row r="82" spans="1:9" x14ac:dyDescent="0.25">
      <c r="A82" s="26"/>
      <c r="B82" s="22"/>
      <c r="C82" s="38"/>
      <c r="D82" s="22"/>
      <c r="E82" s="22"/>
      <c r="F82" s="23"/>
      <c r="G82" s="22"/>
      <c r="H82" s="22"/>
      <c r="I82" s="22"/>
    </row>
    <row r="83" spans="1:9" x14ac:dyDescent="0.25">
      <c r="A83" s="22"/>
      <c r="B83" s="22"/>
      <c r="C83" s="38"/>
      <c r="D83" s="22"/>
      <c r="E83" s="22"/>
      <c r="F83" s="23"/>
      <c r="G83" s="22"/>
      <c r="H83" s="22"/>
      <c r="I83" s="22"/>
    </row>
    <row r="84" spans="1:9" x14ac:dyDescent="0.25">
      <c r="A84" s="22"/>
      <c r="B84" s="22"/>
      <c r="C84" s="38"/>
      <c r="D84" s="22"/>
      <c r="E84" s="22"/>
      <c r="F84" s="23"/>
      <c r="G84" s="22"/>
      <c r="H84" s="22"/>
      <c r="I84" s="22"/>
    </row>
    <row r="85" spans="1:9" x14ac:dyDescent="0.25">
      <c r="A85" s="22"/>
      <c r="B85" s="22"/>
      <c r="C85" s="38"/>
      <c r="D85" s="22"/>
      <c r="E85" s="22"/>
      <c r="F85" s="23"/>
      <c r="G85" s="22"/>
      <c r="H85" s="22"/>
      <c r="I85" s="22"/>
    </row>
    <row r="86" spans="1:9" x14ac:dyDescent="0.25">
      <c r="A86" s="22"/>
      <c r="B86" s="22"/>
      <c r="C86" s="38"/>
      <c r="D86" s="22"/>
      <c r="E86" s="22"/>
      <c r="F86" s="23"/>
      <c r="G86" s="22"/>
      <c r="H86" s="22"/>
      <c r="I86" s="22"/>
    </row>
    <row r="87" spans="1:9" x14ac:dyDescent="0.25">
      <c r="A87" s="22"/>
      <c r="B87" s="22"/>
      <c r="C87" s="38"/>
      <c r="D87" s="22"/>
      <c r="E87" s="22"/>
      <c r="F87" s="23"/>
      <c r="G87" s="22"/>
      <c r="H87" s="22"/>
      <c r="I87" s="22"/>
    </row>
    <row r="88" spans="1:9" x14ac:dyDescent="0.25">
      <c r="A88" s="22"/>
      <c r="B88" s="22"/>
      <c r="C88" s="38"/>
      <c r="D88" s="22"/>
      <c r="E88" s="22"/>
      <c r="F88" s="23"/>
      <c r="G88" s="22"/>
      <c r="H88" s="22"/>
      <c r="I88" s="22"/>
    </row>
    <row r="89" spans="1:9" x14ac:dyDescent="0.25">
      <c r="A89" s="22"/>
      <c r="B89" s="22"/>
      <c r="C89" s="38"/>
      <c r="D89" s="22"/>
      <c r="E89" s="22"/>
      <c r="F89" s="23"/>
      <c r="G89" s="22"/>
      <c r="H89" s="22"/>
      <c r="I89" s="22"/>
    </row>
    <row r="90" spans="1:9" x14ac:dyDescent="0.25">
      <c r="A90" s="22"/>
      <c r="B90" s="22"/>
      <c r="C90" s="38"/>
      <c r="D90" s="22"/>
      <c r="E90" s="22"/>
      <c r="F90" s="23"/>
      <c r="G90" s="22"/>
      <c r="H90" s="22"/>
      <c r="I90" s="22"/>
    </row>
  </sheetData>
  <mergeCells count="6">
    <mergeCell ref="A1:F1"/>
    <mergeCell ref="A5:F5"/>
    <mergeCell ref="A68:B68"/>
    <mergeCell ref="F79:G79"/>
    <mergeCell ref="A4:F4"/>
    <mergeCell ref="A2:F2"/>
  </mergeCells>
  <phoneticPr fontId="4" type="noConversion"/>
  <conditionalFormatting sqref="F33:F37">
    <cfRule type="cellIs" dxfId="5" priority="2" operator="equal">
      <formula>0</formula>
    </cfRule>
  </conditionalFormatting>
  <conditionalFormatting sqref="F26">
    <cfRule type="cellIs" dxfId="4" priority="1" operator="equal">
      <formula>0</formula>
    </cfRule>
  </conditionalFormatting>
  <pageMargins left="0.25" right="0.25" top="0.75" bottom="0.75" header="0.01" footer="0.3"/>
  <pageSetup scale="93" fitToHeight="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O98"/>
  <sheetViews>
    <sheetView showGridLines="0" topLeftCell="A49" zoomScaleNormal="100" zoomScalePageLayoutView="150" workbookViewId="0">
      <selection activeCell="A45" sqref="A45:XFD46"/>
    </sheetView>
  </sheetViews>
  <sheetFormatPr defaultColWidth="11" defaultRowHeight="15.75" x14ac:dyDescent="0.25"/>
  <cols>
    <col min="1" max="1" width="28.5" customWidth="1"/>
    <col min="2" max="2" width="13.625" style="5" customWidth="1"/>
    <col min="3" max="5" width="13.625" customWidth="1"/>
    <col min="6" max="6" width="13.625" style="47" customWidth="1"/>
    <col min="7" max="7" width="12.125" customWidth="1"/>
  </cols>
  <sheetData>
    <row r="1" spans="1:6" ht="18.75" x14ac:dyDescent="0.25">
      <c r="A1" s="200" t="s">
        <v>139</v>
      </c>
      <c r="B1" s="200"/>
      <c r="C1" s="200"/>
      <c r="D1" s="200"/>
      <c r="E1" s="200"/>
      <c r="F1" s="200"/>
    </row>
    <row r="2" spans="1:6" x14ac:dyDescent="0.25">
      <c r="A2" s="201" t="s">
        <v>134</v>
      </c>
      <c r="B2" s="201"/>
      <c r="C2" s="201"/>
      <c r="D2" s="201"/>
      <c r="E2" s="201"/>
      <c r="F2" s="201"/>
    </row>
    <row r="3" spans="1:6" x14ac:dyDescent="0.25">
      <c r="A3" s="136"/>
      <c r="B3" s="137"/>
      <c r="C3" s="136"/>
      <c r="D3" s="136"/>
      <c r="E3" s="136"/>
      <c r="F3" s="138"/>
    </row>
    <row r="4" spans="1:6" x14ac:dyDescent="0.25">
      <c r="A4" s="202" t="s">
        <v>135</v>
      </c>
      <c r="B4" s="202"/>
      <c r="C4" s="202"/>
      <c r="D4" s="202"/>
      <c r="E4" s="202"/>
      <c r="F4" s="202"/>
    </row>
    <row r="5" spans="1:6" x14ac:dyDescent="0.25">
      <c r="A5" s="202" t="s">
        <v>121</v>
      </c>
      <c r="B5" s="202"/>
      <c r="C5" s="202"/>
      <c r="D5" s="202"/>
      <c r="E5" s="202"/>
      <c r="F5" s="202"/>
    </row>
    <row r="6" spans="1:6" x14ac:dyDescent="0.25">
      <c r="A6" s="136"/>
      <c r="B6" s="137"/>
      <c r="C6" s="136"/>
      <c r="D6" s="136"/>
      <c r="E6" s="136"/>
      <c r="F6" s="138"/>
    </row>
    <row r="7" spans="1:6" s="27" customFormat="1" x14ac:dyDescent="0.25">
      <c r="A7" s="139"/>
      <c r="B7" s="2" t="s">
        <v>0</v>
      </c>
      <c r="C7" s="1" t="s">
        <v>1</v>
      </c>
      <c r="D7" s="1" t="s">
        <v>2</v>
      </c>
      <c r="E7" s="32" t="s">
        <v>54</v>
      </c>
      <c r="F7" s="140" t="s">
        <v>55</v>
      </c>
    </row>
    <row r="8" spans="1:6" s="3" customFormat="1" ht="18.75" x14ac:dyDescent="0.3">
      <c r="A8" s="3" t="s">
        <v>3</v>
      </c>
      <c r="B8" s="4"/>
      <c r="F8" s="49"/>
    </row>
    <row r="9" spans="1:6" x14ac:dyDescent="0.25">
      <c r="A9" s="8" t="s">
        <v>66</v>
      </c>
      <c r="B9" s="5" t="s">
        <v>58</v>
      </c>
      <c r="C9" s="85">
        <v>1200</v>
      </c>
      <c r="D9" s="83">
        <v>18</v>
      </c>
      <c r="E9" s="83">
        <v>36000</v>
      </c>
      <c r="F9" s="102"/>
    </row>
    <row r="10" spans="1:6" x14ac:dyDescent="0.25">
      <c r="C10" s="85"/>
      <c r="D10" s="83"/>
      <c r="E10" s="83"/>
      <c r="F10" s="103"/>
    </row>
    <row r="11" spans="1:6" s="3" customFormat="1" ht="18.75" x14ac:dyDescent="0.3">
      <c r="A11" s="7" t="s">
        <v>4</v>
      </c>
      <c r="B11" s="4"/>
      <c r="C11" s="94"/>
      <c r="D11" s="95"/>
      <c r="E11" s="95"/>
      <c r="F11" s="126"/>
    </row>
    <row r="12" spans="1:6" x14ac:dyDescent="0.25">
      <c r="A12" s="8" t="s">
        <v>5</v>
      </c>
      <c r="B12" s="5" t="s">
        <v>6</v>
      </c>
      <c r="C12" s="85">
        <v>1</v>
      </c>
      <c r="D12" s="83">
        <v>80</v>
      </c>
      <c r="E12" s="83">
        <v>80</v>
      </c>
      <c r="F12" s="102"/>
    </row>
    <row r="13" spans="1:6" x14ac:dyDescent="0.25">
      <c r="A13" s="8" t="s">
        <v>30</v>
      </c>
      <c r="B13" s="5" t="s">
        <v>31</v>
      </c>
      <c r="C13" s="85">
        <v>4.4000000000000004</v>
      </c>
      <c r="D13" s="83">
        <v>150</v>
      </c>
      <c r="E13" s="83">
        <v>660</v>
      </c>
      <c r="F13" s="107"/>
    </row>
    <row r="14" spans="1:6" x14ac:dyDescent="0.25">
      <c r="A14" s="8" t="s">
        <v>118</v>
      </c>
      <c r="B14" s="5" t="s">
        <v>7</v>
      </c>
      <c r="C14" s="85">
        <v>2</v>
      </c>
      <c r="D14" s="83">
        <v>40</v>
      </c>
      <c r="E14" s="83">
        <v>80</v>
      </c>
      <c r="F14" s="104"/>
    </row>
    <row r="15" spans="1:6" x14ac:dyDescent="0.25">
      <c r="A15" s="8" t="s">
        <v>81</v>
      </c>
      <c r="B15" s="5" t="s">
        <v>6</v>
      </c>
      <c r="C15" s="85">
        <v>1</v>
      </c>
      <c r="D15" s="83">
        <v>2600</v>
      </c>
      <c r="E15" s="83">
        <v>2600</v>
      </c>
      <c r="F15" s="107"/>
    </row>
    <row r="16" spans="1:6" x14ac:dyDescent="0.25">
      <c r="A16" s="8" t="s">
        <v>82</v>
      </c>
      <c r="B16" s="5" t="s">
        <v>6</v>
      </c>
      <c r="C16" s="85">
        <v>1</v>
      </c>
      <c r="D16" s="83">
        <v>80</v>
      </c>
      <c r="E16" s="83">
        <v>80</v>
      </c>
      <c r="F16" s="104"/>
    </row>
    <row r="17" spans="1:15" x14ac:dyDescent="0.25">
      <c r="A17" s="8" t="s">
        <v>83</v>
      </c>
      <c r="B17" s="5" t="s">
        <v>7</v>
      </c>
      <c r="C17" s="85">
        <v>0.33</v>
      </c>
      <c r="D17" s="83">
        <v>40</v>
      </c>
      <c r="E17" s="83">
        <v>13</v>
      </c>
      <c r="F17" s="104"/>
    </row>
    <row r="18" spans="1:15" x14ac:dyDescent="0.25">
      <c r="A18" s="8" t="s">
        <v>84</v>
      </c>
      <c r="B18" s="5" t="s">
        <v>11</v>
      </c>
      <c r="C18" s="85">
        <v>512</v>
      </c>
      <c r="D18" s="83">
        <v>0.5</v>
      </c>
      <c r="E18" s="83">
        <v>256</v>
      </c>
      <c r="F18" s="104"/>
    </row>
    <row r="19" spans="1:15" x14ac:dyDescent="0.25">
      <c r="A19" s="8" t="s">
        <v>85</v>
      </c>
      <c r="B19" s="5" t="s">
        <v>13</v>
      </c>
      <c r="C19" s="85">
        <v>24</v>
      </c>
      <c r="D19" s="83">
        <v>2.5</v>
      </c>
      <c r="E19" s="83">
        <v>60</v>
      </c>
      <c r="F19" s="107"/>
    </row>
    <row r="20" spans="1:15" x14ac:dyDescent="0.25">
      <c r="A20" s="8" t="s">
        <v>86</v>
      </c>
      <c r="B20" s="5" t="s">
        <v>14</v>
      </c>
      <c r="C20" s="85">
        <v>2000</v>
      </c>
      <c r="D20" s="83">
        <v>1.7</v>
      </c>
      <c r="E20" s="83">
        <v>3400</v>
      </c>
      <c r="F20" s="104"/>
    </row>
    <row r="21" spans="1:15" x14ac:dyDescent="0.25">
      <c r="A21" s="8" t="s">
        <v>87</v>
      </c>
      <c r="B21" s="5" t="s">
        <v>6</v>
      </c>
      <c r="C21" s="85">
        <v>1</v>
      </c>
      <c r="D21" s="83">
        <v>400</v>
      </c>
      <c r="E21" s="83">
        <v>400</v>
      </c>
      <c r="F21" s="104"/>
    </row>
    <row r="22" spans="1:15" x14ac:dyDescent="0.25">
      <c r="A22" s="8" t="s">
        <v>88</v>
      </c>
      <c r="B22" s="5" t="s">
        <v>14</v>
      </c>
      <c r="C22" s="85">
        <v>200</v>
      </c>
      <c r="D22" s="83">
        <v>2.5</v>
      </c>
      <c r="E22" s="83">
        <v>500</v>
      </c>
      <c r="F22" s="104"/>
    </row>
    <row r="23" spans="1:15" x14ac:dyDescent="0.25">
      <c r="A23" s="8" t="s">
        <v>89</v>
      </c>
      <c r="B23" s="5" t="s">
        <v>16</v>
      </c>
      <c r="C23" s="85">
        <v>440</v>
      </c>
      <c r="D23" s="83">
        <v>10</v>
      </c>
      <c r="E23" s="83">
        <v>4400</v>
      </c>
      <c r="F23" s="107"/>
    </row>
    <row r="24" spans="1:15" x14ac:dyDescent="0.25">
      <c r="A24" s="8" t="s">
        <v>90</v>
      </c>
      <c r="B24" s="5" t="s">
        <v>6</v>
      </c>
      <c r="C24" s="85">
        <v>1</v>
      </c>
      <c r="D24" s="83">
        <v>1000</v>
      </c>
      <c r="E24" s="83">
        <v>1000</v>
      </c>
      <c r="F24" s="104"/>
    </row>
    <row r="25" spans="1:15" x14ac:dyDescent="0.25">
      <c r="A25" s="8" t="s">
        <v>111</v>
      </c>
      <c r="B25" s="5" t="s">
        <v>6</v>
      </c>
      <c r="C25" s="85">
        <v>1</v>
      </c>
      <c r="D25" s="83">
        <v>200</v>
      </c>
      <c r="E25" s="83">
        <v>200</v>
      </c>
      <c r="F25" s="102"/>
    </row>
    <row r="26" spans="1:15" x14ac:dyDescent="0.25">
      <c r="A26" s="8" t="s">
        <v>112</v>
      </c>
      <c r="C26" s="85"/>
      <c r="D26" s="83"/>
      <c r="E26" s="83"/>
      <c r="F26" s="102"/>
    </row>
    <row r="27" spans="1:15" x14ac:dyDescent="0.25">
      <c r="C27" s="46"/>
      <c r="D27" s="96"/>
      <c r="E27" s="96"/>
      <c r="F27" s="103"/>
    </row>
    <row r="28" spans="1:15" s="3" customFormat="1" ht="18.75" x14ac:dyDescent="0.3">
      <c r="B28" s="4"/>
      <c r="C28" s="116"/>
      <c r="D28" s="127"/>
      <c r="E28" s="163"/>
      <c r="F28" s="1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s="9" customFormat="1" x14ac:dyDescent="0.25">
      <c r="A29" s="11" t="s">
        <v>19</v>
      </c>
      <c r="B29" s="12"/>
      <c r="C29" s="133"/>
      <c r="D29" s="105"/>
      <c r="E29" s="86">
        <f>SUM(E12:E25)</f>
        <v>13729</v>
      </c>
      <c r="F29" s="130">
        <f>F12+F13+F14+F15+F16+F17+F18+F19+F20+F21+F22+F23+F24+F25+F26</f>
        <v>0</v>
      </c>
    </row>
    <row r="30" spans="1:15" x14ac:dyDescent="0.25">
      <c r="C30" s="46"/>
      <c r="D30" s="96"/>
      <c r="E30" s="96"/>
      <c r="F30" s="103"/>
    </row>
    <row r="31" spans="1:15" x14ac:dyDescent="0.25">
      <c r="A31" s="13" t="s">
        <v>113</v>
      </c>
      <c r="C31" s="46"/>
      <c r="D31" s="96"/>
      <c r="E31" s="96"/>
      <c r="F31" s="103"/>
    </row>
    <row r="32" spans="1:15" x14ac:dyDescent="0.25">
      <c r="A32" s="8" t="s">
        <v>114</v>
      </c>
      <c r="B32" s="5" t="s">
        <v>6</v>
      </c>
      <c r="C32" s="85">
        <v>1</v>
      </c>
      <c r="D32" s="83">
        <v>240</v>
      </c>
      <c r="E32" s="83">
        <v>240</v>
      </c>
      <c r="F32" s="102"/>
    </row>
    <row r="33" spans="1:6" x14ac:dyDescent="0.25">
      <c r="A33" s="8" t="s">
        <v>115</v>
      </c>
      <c r="B33" s="5" t="s">
        <v>6</v>
      </c>
      <c r="C33" s="85">
        <v>1</v>
      </c>
      <c r="D33" s="83">
        <v>80</v>
      </c>
      <c r="E33" s="83">
        <v>80</v>
      </c>
      <c r="F33" s="103"/>
    </row>
    <row r="34" spans="1:6" x14ac:dyDescent="0.25">
      <c r="A34" s="8" t="s">
        <v>116</v>
      </c>
      <c r="B34" s="5" t="s">
        <v>6</v>
      </c>
      <c r="C34" s="85">
        <v>1</v>
      </c>
      <c r="D34" s="83">
        <v>50</v>
      </c>
      <c r="E34" s="83">
        <v>50</v>
      </c>
      <c r="F34" s="104"/>
    </row>
    <row r="35" spans="1:6" x14ac:dyDescent="0.25">
      <c r="C35" s="85"/>
      <c r="D35" s="83"/>
      <c r="E35" s="86"/>
      <c r="F35" s="102"/>
    </row>
    <row r="36" spans="1:6" x14ac:dyDescent="0.25">
      <c r="A36" t="s">
        <v>24</v>
      </c>
      <c r="C36" s="85"/>
      <c r="D36" s="83"/>
      <c r="E36" s="83">
        <f>SUM(E32:E35)</f>
        <v>370</v>
      </c>
      <c r="F36" s="109">
        <f>F32+F33+F34</f>
        <v>0</v>
      </c>
    </row>
    <row r="37" spans="1:6" s="9" customFormat="1" ht="16.5" thickBot="1" x14ac:dyDescent="0.3">
      <c r="B37" s="14"/>
      <c r="C37" s="125"/>
      <c r="D37" s="132"/>
      <c r="E37" s="132"/>
      <c r="F37" s="109"/>
    </row>
    <row r="38" spans="1:6" s="9" customFormat="1" ht="24" customHeight="1" thickBot="1" x14ac:dyDescent="0.3">
      <c r="A38" s="154" t="s">
        <v>25</v>
      </c>
      <c r="B38" s="155"/>
      <c r="C38" s="156"/>
      <c r="D38" s="157"/>
      <c r="E38" s="158">
        <f>E29+E36</f>
        <v>14099</v>
      </c>
      <c r="F38" s="109">
        <f>F29+F36</f>
        <v>0</v>
      </c>
    </row>
    <row r="39" spans="1:6" s="9" customFormat="1" x14ac:dyDescent="0.25">
      <c r="A39" s="159" t="s">
        <v>26</v>
      </c>
      <c r="B39" s="160"/>
      <c r="C39" s="161"/>
      <c r="D39" s="162"/>
      <c r="E39" s="162">
        <f>E9-E29</f>
        <v>22271</v>
      </c>
      <c r="F39" s="109">
        <f>F9-F29</f>
        <v>0</v>
      </c>
    </row>
    <row r="40" spans="1:6" s="9" customFormat="1" ht="21.95" customHeight="1" x14ac:dyDescent="0.25">
      <c r="A40" s="10" t="s">
        <v>27</v>
      </c>
      <c r="B40" s="15"/>
      <c r="C40" s="131"/>
      <c r="D40" s="97"/>
      <c r="E40" s="97">
        <f>E9-E38</f>
        <v>21901</v>
      </c>
      <c r="F40" s="109">
        <f>F9-F38</f>
        <v>0</v>
      </c>
    </row>
    <row r="41" spans="1:6" s="9" customFormat="1" x14ac:dyDescent="0.25">
      <c r="B41" s="14"/>
      <c r="F41" s="64"/>
    </row>
    <row r="42" spans="1:6" s="9" customFormat="1" x14ac:dyDescent="0.25">
      <c r="B42" s="14"/>
      <c r="F42" s="64"/>
    </row>
    <row r="43" spans="1:6" s="9" customFormat="1" x14ac:dyDescent="0.25">
      <c r="B43" s="14"/>
      <c r="F43" s="64"/>
    </row>
    <row r="49" spans="1:7" x14ac:dyDescent="0.25">
      <c r="A49" t="s">
        <v>52</v>
      </c>
    </row>
    <row r="51" spans="1:7" ht="15.75" customHeight="1" x14ac:dyDescent="0.25">
      <c r="A51" s="153"/>
      <c r="B51" s="20"/>
      <c r="C51" s="20"/>
      <c r="D51" s="20"/>
      <c r="E51" s="20"/>
      <c r="F51" s="56"/>
      <c r="G51" s="20"/>
    </row>
    <row r="52" spans="1:7" x14ac:dyDescent="0.25">
      <c r="A52" s="153"/>
      <c r="B52" s="20"/>
      <c r="C52" s="20"/>
      <c r="D52" s="20"/>
      <c r="E52" s="20"/>
      <c r="F52" s="56"/>
      <c r="G52" s="20"/>
    </row>
    <row r="53" spans="1:7" x14ac:dyDescent="0.25">
      <c r="A53" s="153"/>
      <c r="B53" s="20"/>
      <c r="C53" s="20"/>
      <c r="D53" s="20"/>
      <c r="E53" s="20"/>
      <c r="F53" s="56"/>
      <c r="G53" s="20"/>
    </row>
    <row r="54" spans="1:7" x14ac:dyDescent="0.25">
      <c r="A54" s="153"/>
      <c r="B54" s="20"/>
      <c r="C54" s="20"/>
      <c r="D54" s="20"/>
      <c r="E54" s="20"/>
      <c r="F54" s="56"/>
      <c r="G54" s="20"/>
    </row>
    <row r="55" spans="1:7" x14ac:dyDescent="0.25">
      <c r="A55" s="153"/>
      <c r="B55" s="20"/>
      <c r="C55" s="20"/>
      <c r="D55" s="20"/>
      <c r="E55" s="20"/>
      <c r="F55" s="56"/>
      <c r="G55" s="20"/>
    </row>
    <row r="56" spans="1:7" x14ac:dyDescent="0.25">
      <c r="A56" s="153"/>
      <c r="B56" s="20"/>
      <c r="C56" s="20"/>
      <c r="D56" s="20"/>
      <c r="E56" s="20"/>
      <c r="F56" s="56"/>
      <c r="G56" s="20"/>
    </row>
    <row r="57" spans="1:7" x14ac:dyDescent="0.25">
      <c r="A57" s="153"/>
      <c r="B57" s="20"/>
      <c r="C57" s="20"/>
      <c r="D57" s="20"/>
      <c r="E57" s="20"/>
      <c r="F57" s="56"/>
      <c r="G57" s="20"/>
    </row>
    <row r="58" spans="1:7" x14ac:dyDescent="0.25">
      <c r="A58" s="153"/>
      <c r="B58" s="20"/>
      <c r="C58" s="20"/>
      <c r="D58" s="20"/>
      <c r="E58" s="20"/>
      <c r="F58" s="56"/>
      <c r="G58" s="20"/>
    </row>
    <row r="59" spans="1:7" x14ac:dyDescent="0.25">
      <c r="A59" s="153"/>
      <c r="B59" s="20"/>
      <c r="C59" s="20"/>
      <c r="D59" s="20"/>
      <c r="E59" s="20"/>
      <c r="F59" s="56"/>
      <c r="G59" s="20"/>
    </row>
    <row r="60" spans="1:7" x14ac:dyDescent="0.25">
      <c r="A60" s="153"/>
      <c r="B60" s="20"/>
      <c r="C60" s="20"/>
      <c r="D60" s="20"/>
      <c r="E60" s="20"/>
      <c r="F60" s="56"/>
      <c r="G60" s="20"/>
    </row>
    <row r="61" spans="1:7" x14ac:dyDescent="0.25">
      <c r="A61" s="153"/>
      <c r="B61" s="20"/>
      <c r="C61" s="20"/>
      <c r="D61" s="20"/>
      <c r="E61" s="20"/>
      <c r="F61" s="56"/>
      <c r="G61" s="20"/>
    </row>
    <row r="62" spans="1:7" x14ac:dyDescent="0.25">
      <c r="A62" s="153"/>
      <c r="B62" s="20"/>
      <c r="C62" s="20"/>
      <c r="D62" s="20"/>
      <c r="E62" s="20"/>
      <c r="F62" s="56"/>
      <c r="G62" s="20"/>
    </row>
    <row r="63" spans="1:7" x14ac:dyDescent="0.25">
      <c r="A63" s="153"/>
      <c r="B63" s="20"/>
      <c r="C63" s="20"/>
      <c r="D63" s="20"/>
      <c r="E63" s="20"/>
      <c r="F63" s="56"/>
      <c r="G63" s="20"/>
    </row>
    <row r="64" spans="1:7" x14ac:dyDescent="0.25">
      <c r="A64" s="153"/>
      <c r="B64" s="20"/>
      <c r="C64" s="20"/>
      <c r="D64" s="20"/>
      <c r="E64" s="20"/>
      <c r="F64" s="56"/>
      <c r="G64" s="20"/>
    </row>
    <row r="65" spans="1:7" x14ac:dyDescent="0.25">
      <c r="A65" s="153"/>
      <c r="B65" s="20"/>
      <c r="C65" s="20"/>
      <c r="D65" s="20"/>
      <c r="E65" s="20"/>
      <c r="F65" s="56"/>
      <c r="G65" s="20"/>
    </row>
    <row r="66" spans="1:7" x14ac:dyDescent="0.25">
      <c r="A66" s="153"/>
      <c r="B66" s="20"/>
      <c r="C66" s="20"/>
      <c r="D66" s="20"/>
      <c r="E66" s="20"/>
      <c r="F66" s="56"/>
      <c r="G66" s="20"/>
    </row>
    <row r="67" spans="1:7" x14ac:dyDescent="0.25">
      <c r="A67" s="153"/>
      <c r="B67" s="20"/>
      <c r="C67" s="20"/>
      <c r="D67" s="20"/>
      <c r="E67" s="20"/>
      <c r="F67" s="56"/>
      <c r="G67" s="20"/>
    </row>
    <row r="68" spans="1:7" x14ac:dyDescent="0.25">
      <c r="A68" s="153"/>
      <c r="B68" s="20"/>
      <c r="C68" s="20"/>
      <c r="D68" s="20"/>
      <c r="E68" s="20"/>
      <c r="F68" s="56"/>
      <c r="G68" s="20"/>
    </row>
    <row r="69" spans="1:7" ht="15" customHeight="1" x14ac:dyDescent="0.25">
      <c r="A69" s="153"/>
      <c r="B69" s="20"/>
      <c r="C69" s="20"/>
      <c r="D69" s="20"/>
      <c r="E69" s="20"/>
      <c r="F69" s="56"/>
      <c r="G69" s="20"/>
    </row>
    <row r="70" spans="1:7" ht="15" customHeight="1" x14ac:dyDescent="0.25">
      <c r="A70" s="153"/>
      <c r="B70" s="20"/>
      <c r="C70" s="20"/>
      <c r="D70" s="20"/>
      <c r="E70" s="20"/>
      <c r="F70" s="56"/>
      <c r="G70" s="20"/>
    </row>
    <row r="71" spans="1:7" ht="15" customHeight="1" x14ac:dyDescent="0.25">
      <c r="A71" s="153"/>
      <c r="B71" s="20"/>
      <c r="C71" s="20"/>
      <c r="D71" s="20"/>
      <c r="E71" s="20"/>
      <c r="F71" s="56"/>
      <c r="G71" s="20"/>
    </row>
    <row r="72" spans="1:7" ht="15" customHeight="1" x14ac:dyDescent="0.25">
      <c r="A72" s="153"/>
      <c r="B72" s="20"/>
      <c r="C72" s="20"/>
      <c r="D72" s="20"/>
      <c r="E72" s="20"/>
      <c r="F72" s="56"/>
      <c r="G72" s="20"/>
    </row>
    <row r="73" spans="1:7" ht="15" customHeight="1" x14ac:dyDescent="0.25">
      <c r="A73" s="153"/>
      <c r="B73" s="20"/>
      <c r="C73" s="20"/>
      <c r="D73" s="20"/>
      <c r="E73" s="20"/>
      <c r="F73" s="56"/>
      <c r="G73" s="20"/>
    </row>
    <row r="74" spans="1:7" ht="20.100000000000001" customHeight="1" thickBot="1" x14ac:dyDescent="0.3">
      <c r="A74" s="22" t="s">
        <v>53</v>
      </c>
      <c r="B74" s="22"/>
      <c r="C74" s="22"/>
      <c r="D74" s="22"/>
      <c r="E74" s="22"/>
      <c r="F74" s="57"/>
      <c r="G74" s="22"/>
    </row>
    <row r="75" spans="1:7" s="9" customFormat="1" ht="38.1" customHeight="1" thickBot="1" x14ac:dyDescent="0.3">
      <c r="A75" s="24" t="s">
        <v>33</v>
      </c>
      <c r="B75" s="25" t="s">
        <v>34</v>
      </c>
      <c r="C75" s="25" t="s">
        <v>35</v>
      </c>
      <c r="D75" s="31" t="s">
        <v>36</v>
      </c>
      <c r="E75" s="25" t="s">
        <v>37</v>
      </c>
      <c r="F75" s="58" t="s">
        <v>38</v>
      </c>
      <c r="G75" s="25" t="s">
        <v>39</v>
      </c>
    </row>
    <row r="76" spans="1:7" s="9" customFormat="1" x14ac:dyDescent="0.25">
      <c r="A76" s="26" t="s">
        <v>57</v>
      </c>
      <c r="B76" s="59">
        <v>17000</v>
      </c>
      <c r="C76" s="59">
        <v>4000</v>
      </c>
      <c r="D76" s="26">
        <v>20</v>
      </c>
      <c r="E76" s="26">
        <v>10</v>
      </c>
      <c r="F76" s="59">
        <v>3</v>
      </c>
      <c r="G76" s="59">
        <v>68</v>
      </c>
    </row>
    <row r="77" spans="1:7" s="9" customFormat="1" x14ac:dyDescent="0.25">
      <c r="A77" s="26" t="s">
        <v>40</v>
      </c>
      <c r="B77" s="57">
        <v>2500</v>
      </c>
      <c r="C77" s="57">
        <v>600</v>
      </c>
      <c r="D77" s="22">
        <v>15</v>
      </c>
      <c r="E77" s="22">
        <v>10</v>
      </c>
      <c r="F77" s="57">
        <v>0.3</v>
      </c>
      <c r="G77" s="57">
        <v>13</v>
      </c>
    </row>
    <row r="78" spans="1:7" s="9" customFormat="1" x14ac:dyDescent="0.25">
      <c r="A78" s="26" t="s">
        <v>41</v>
      </c>
      <c r="B78" s="57">
        <v>2600</v>
      </c>
      <c r="C78" s="57">
        <v>600</v>
      </c>
      <c r="D78" s="22">
        <v>20</v>
      </c>
      <c r="E78" s="22">
        <v>4</v>
      </c>
      <c r="F78" s="57">
        <v>0.2</v>
      </c>
      <c r="G78" s="57">
        <v>25</v>
      </c>
    </row>
    <row r="79" spans="1:7" s="9" customFormat="1" x14ac:dyDescent="0.25">
      <c r="A79" s="26" t="s">
        <v>42</v>
      </c>
      <c r="B79" s="57">
        <v>9400</v>
      </c>
      <c r="C79" s="57">
        <v>1900</v>
      </c>
      <c r="D79" s="22">
        <v>20</v>
      </c>
      <c r="E79" s="22">
        <v>10</v>
      </c>
      <c r="F79" s="57">
        <v>9.5</v>
      </c>
      <c r="G79" s="57">
        <v>47</v>
      </c>
    </row>
    <row r="80" spans="1:7" s="9" customFormat="1" x14ac:dyDescent="0.25">
      <c r="A80" s="26" t="s">
        <v>43</v>
      </c>
      <c r="B80" s="57">
        <v>1100</v>
      </c>
      <c r="C80" s="57">
        <v>200</v>
      </c>
      <c r="D80" s="22">
        <v>20</v>
      </c>
      <c r="E80" s="22">
        <v>10</v>
      </c>
      <c r="F80" s="57">
        <v>0.1</v>
      </c>
      <c r="G80" s="57">
        <v>5</v>
      </c>
    </row>
    <row r="81" spans="1:7" s="30" customFormat="1" x14ac:dyDescent="0.25">
      <c r="A81" s="19" t="s">
        <v>44</v>
      </c>
      <c r="B81" s="60">
        <v>4450</v>
      </c>
      <c r="C81" s="60">
        <v>900</v>
      </c>
      <c r="D81" s="18">
        <v>15</v>
      </c>
      <c r="E81" s="18">
        <v>10</v>
      </c>
      <c r="F81" s="60">
        <v>0.2</v>
      </c>
      <c r="G81" s="60">
        <v>24</v>
      </c>
    </row>
    <row r="82" spans="1:7" s="30" customFormat="1" x14ac:dyDescent="0.25">
      <c r="A82" s="19" t="s">
        <v>45</v>
      </c>
      <c r="B82" s="60">
        <v>3000</v>
      </c>
      <c r="C82" s="60">
        <v>1500</v>
      </c>
      <c r="D82" s="18">
        <v>20</v>
      </c>
      <c r="E82" s="18">
        <v>10</v>
      </c>
      <c r="F82" s="60">
        <v>0.2</v>
      </c>
      <c r="G82" s="60">
        <v>8</v>
      </c>
    </row>
    <row r="83" spans="1:7" s="30" customFormat="1" x14ac:dyDescent="0.25">
      <c r="A83" s="19" t="s">
        <v>46</v>
      </c>
      <c r="B83" s="60">
        <v>2500</v>
      </c>
      <c r="C83" s="60">
        <v>600</v>
      </c>
      <c r="D83" s="18">
        <v>20</v>
      </c>
      <c r="E83" s="18">
        <v>5</v>
      </c>
      <c r="F83" s="60">
        <v>1.5</v>
      </c>
      <c r="G83" s="60">
        <v>21</v>
      </c>
    </row>
    <row r="84" spans="1:7" s="30" customFormat="1" x14ac:dyDescent="0.25">
      <c r="A84" s="19" t="s">
        <v>97</v>
      </c>
      <c r="B84" s="60">
        <v>1000</v>
      </c>
      <c r="C84" s="60">
        <v>0</v>
      </c>
      <c r="D84" s="18">
        <v>5</v>
      </c>
      <c r="E84" s="18">
        <v>7</v>
      </c>
      <c r="F84" s="60">
        <v>0</v>
      </c>
      <c r="G84" s="60">
        <v>29</v>
      </c>
    </row>
    <row r="85" spans="1:7" x14ac:dyDescent="0.25">
      <c r="D85" s="5"/>
      <c r="F85" s="203" t="s">
        <v>98</v>
      </c>
      <c r="G85" s="203"/>
    </row>
    <row r="86" spans="1:7" x14ac:dyDescent="0.25">
      <c r="D86" s="5"/>
    </row>
    <row r="87" spans="1:7" x14ac:dyDescent="0.25">
      <c r="D87" s="5"/>
    </row>
    <row r="88" spans="1:7" x14ac:dyDescent="0.25">
      <c r="D88" s="5"/>
    </row>
    <row r="89" spans="1:7" x14ac:dyDescent="0.25">
      <c r="D89" s="5"/>
    </row>
    <row r="90" spans="1:7" x14ac:dyDescent="0.25">
      <c r="D90" s="5"/>
    </row>
    <row r="91" spans="1:7" x14ac:dyDescent="0.25">
      <c r="D91" s="5"/>
    </row>
    <row r="92" spans="1:7" x14ac:dyDescent="0.25">
      <c r="D92" s="5"/>
    </row>
    <row r="93" spans="1:7" x14ac:dyDescent="0.25">
      <c r="D93" s="5"/>
    </row>
    <row r="94" spans="1:7" x14ac:dyDescent="0.25">
      <c r="D94" s="5"/>
    </row>
    <row r="95" spans="1:7" x14ac:dyDescent="0.25">
      <c r="D95" s="5"/>
    </row>
    <row r="96" spans="1:7" x14ac:dyDescent="0.25">
      <c r="D96" s="5"/>
    </row>
    <row r="97" spans="4:4" x14ac:dyDescent="0.25">
      <c r="D97" s="5"/>
    </row>
    <row r="98" spans="4:4" x14ac:dyDescent="0.25">
      <c r="D98" s="5"/>
    </row>
  </sheetData>
  <mergeCells count="5">
    <mergeCell ref="F85:G85"/>
    <mergeCell ref="A4:F4"/>
    <mergeCell ref="A2:F2"/>
    <mergeCell ref="A1:F1"/>
    <mergeCell ref="A5:F5"/>
  </mergeCells>
  <phoneticPr fontId="4" type="noConversion"/>
  <conditionalFormatting sqref="F29">
    <cfRule type="cellIs" dxfId="3" priority="2" operator="equal">
      <formula>0</formula>
    </cfRule>
  </conditionalFormatting>
  <conditionalFormatting sqref="F36:F40">
    <cfRule type="cellIs" dxfId="2" priority="1" operator="equal">
      <formula>0</formula>
    </cfRule>
  </conditionalFormatting>
  <pageMargins left="0.25" right="0.25" top="0.75" bottom="0.75" header="0.01" footer="0.3"/>
  <pageSetup scale="87" fitToHeight="2" orientation="portrait" horizontalDpi="4294967292" verticalDpi="4294967292" r:id="rId1"/>
  <colBreaks count="1" manualBreakCount="1">
    <brk id="8" max="1048575" man="1"/>
  </colBreaks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Broccoli</vt:lpstr>
      <vt:lpstr>Cabbage</vt:lpstr>
      <vt:lpstr>Cucumber</vt:lpstr>
      <vt:lpstr>Greens</vt:lpstr>
      <vt:lpstr>Irish Potato</vt:lpstr>
      <vt:lpstr>Leaf Lettuce</vt:lpstr>
      <vt:lpstr>Squash</vt:lpstr>
      <vt:lpstr>Sweet Potato</vt:lpstr>
      <vt:lpstr>Tomato</vt:lpstr>
      <vt:lpstr>Watermelon</vt:lpstr>
      <vt:lpstr>Broccoli!Print_Area</vt:lpstr>
      <vt:lpstr>Cabbage!Print_Area</vt:lpstr>
      <vt:lpstr>Cucumber!Print_Area</vt:lpstr>
      <vt:lpstr>Greens!Print_Area</vt:lpstr>
      <vt:lpstr>'Irish Potato'!Print_Area</vt:lpstr>
      <vt:lpstr>'Leaf Lettuce'!Print_Area</vt:lpstr>
      <vt:lpstr>Squash!Print_Area</vt:lpstr>
      <vt:lpstr>'Sweet Potato'!Print_Area</vt:lpstr>
      <vt:lpstr>Tomato!Print_Area</vt:lpstr>
      <vt:lpstr>Watermelon!Print_Area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Folsom</dc:creator>
  <cp:lastModifiedBy>Karen McSwain</cp:lastModifiedBy>
  <cp:lastPrinted>2015-03-10T18:17:49Z</cp:lastPrinted>
  <dcterms:created xsi:type="dcterms:W3CDTF">2013-09-05T19:16:52Z</dcterms:created>
  <dcterms:modified xsi:type="dcterms:W3CDTF">2015-03-10T18:49:07Z</dcterms:modified>
</cp:coreProperties>
</file>