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rmServicesDirector\Desktop\Enterprise Budget Update\"/>
    </mc:Choice>
  </mc:AlternateContent>
  <bookViews>
    <workbookView xWindow="0" yWindow="0" windowWidth="11745" windowHeight="5685" tabRatio="821" activeTab="9"/>
  </bookViews>
  <sheets>
    <sheet name="Broccoli" sheetId="7" r:id="rId1"/>
    <sheet name="Cabbage" sheetId="6" r:id="rId2"/>
    <sheet name="Cucumber" sheetId="5" r:id="rId3"/>
    <sheet name="Greens" sheetId="3" r:id="rId4"/>
    <sheet name="Irish Potato" sheetId="11" r:id="rId5"/>
    <sheet name="Leaf Lettuce" sheetId="12" r:id="rId6"/>
    <sheet name="Squash" sheetId="8" r:id="rId7"/>
    <sheet name="Sweet Potato" sheetId="10" r:id="rId8"/>
    <sheet name="Tomato" sheetId="9" r:id="rId9"/>
    <sheet name="Watermelon" sheetId="2" r:id="rId10"/>
  </sheets>
  <definedNames>
    <definedName name="_xlnm.Print_Area" localSheetId="2">Cucumber!$B$1:$H$74</definedName>
    <definedName name="_xlnm.Print_Area" localSheetId="4">'Irish Potato'!$B$1:$H$69</definedName>
    <definedName name="_xlnm.Print_Area" localSheetId="5">'Leaf Lettuce'!$B$1:$H$73</definedName>
    <definedName name="_xlnm.Print_Area" localSheetId="6">Squash!$B$1:$H$73</definedName>
    <definedName name="_xlnm.Print_Area" localSheetId="7">'Sweet Potato'!$B$1:$H$72</definedName>
    <definedName name="_xlnm.Print_Area" localSheetId="8">Tomato!$B$1:$H$75</definedName>
    <definedName name="_xlnm.Print_Area" localSheetId="9">Watermelon!$B$1:$H$71</definedName>
  </definedNames>
  <calcPr calcId="152511" concurrentCalc="0"/>
</workbook>
</file>

<file path=xl/calcChain.xml><?xml version="1.0" encoding="utf-8"?>
<calcChain xmlns="http://schemas.openxmlformats.org/spreadsheetml/2006/main">
  <c r="F16" i="10" l="1"/>
  <c r="F20" i="3"/>
  <c r="F17" i="12"/>
  <c r="F7" i="5"/>
  <c r="F20" i="5"/>
  <c r="G28" i="6"/>
  <c r="G22" i="6"/>
  <c r="F28" i="6"/>
  <c r="F20" i="2"/>
  <c r="F22" i="2"/>
  <c r="F28" i="2"/>
  <c r="F30" i="2"/>
  <c r="F32" i="2"/>
  <c r="F31" i="2"/>
  <c r="F23" i="9"/>
  <c r="F25" i="9"/>
  <c r="F33" i="9"/>
  <c r="F35" i="9"/>
  <c r="F34" i="9"/>
  <c r="F20" i="8"/>
  <c r="F22" i="8"/>
  <c r="F28" i="8"/>
  <c r="F30" i="8"/>
  <c r="F32" i="8"/>
  <c r="F31" i="8"/>
  <c r="F20" i="12"/>
  <c r="F22" i="12"/>
  <c r="F30" i="12"/>
  <c r="F32" i="12"/>
  <c r="F31" i="12"/>
  <c r="F22" i="3"/>
  <c r="F30" i="3"/>
  <c r="F32" i="3"/>
  <c r="F31" i="3"/>
  <c r="F17" i="5"/>
  <c r="G30" i="6"/>
  <c r="F20" i="6"/>
  <c r="F22" i="6"/>
  <c r="F30" i="6"/>
  <c r="F32" i="6"/>
  <c r="F31" i="6"/>
  <c r="F20" i="7"/>
  <c r="G22" i="7"/>
  <c r="G28" i="7"/>
  <c r="G30" i="7"/>
  <c r="G32" i="7"/>
  <c r="G31" i="7"/>
  <c r="F22" i="7"/>
  <c r="F28" i="7"/>
  <c r="F30" i="7"/>
  <c r="F32" i="7"/>
  <c r="F31" i="7"/>
  <c r="F21" i="10"/>
  <c r="F30" i="10"/>
  <c r="F32" i="10"/>
  <c r="F31" i="10"/>
  <c r="G21" i="10"/>
  <c r="G20" i="11"/>
  <c r="F16" i="11"/>
  <c r="F7" i="11"/>
  <c r="F20" i="11"/>
  <c r="F28" i="11"/>
  <c r="F30" i="11"/>
  <c r="F29" i="11"/>
  <c r="G26" i="11"/>
  <c r="G28" i="11"/>
  <c r="G30" i="11"/>
  <c r="G29" i="11"/>
  <c r="F22" i="5"/>
  <c r="F31" i="5"/>
  <c r="F28" i="5"/>
  <c r="G22" i="2"/>
  <c r="G31" i="2"/>
  <c r="G25" i="9"/>
  <c r="G31" i="10"/>
  <c r="G22" i="8"/>
  <c r="G31" i="8"/>
  <c r="G22" i="12"/>
  <c r="G31" i="12"/>
  <c r="G22" i="3"/>
  <c r="G31" i="3"/>
  <c r="G22" i="5"/>
  <c r="G31" i="5"/>
  <c r="G31" i="6"/>
  <c r="G28" i="2"/>
  <c r="G31" i="9"/>
  <c r="G28" i="12"/>
  <c r="G28" i="10"/>
  <c r="G34" i="9"/>
  <c r="G28" i="8"/>
  <c r="G28" i="5"/>
  <c r="G28" i="3"/>
  <c r="G33" i="9"/>
  <c r="G35" i="9"/>
  <c r="G30" i="3"/>
  <c r="G32" i="3"/>
  <c r="G30" i="10"/>
  <c r="G32" i="10"/>
  <c r="G30" i="12"/>
  <c r="G32" i="12"/>
  <c r="G30" i="2"/>
  <c r="G32" i="2"/>
  <c r="G30" i="8"/>
  <c r="G32" i="8"/>
  <c r="G30" i="5"/>
  <c r="G32" i="5"/>
  <c r="G32" i="6"/>
  <c r="F30" i="5"/>
  <c r="F32" i="5"/>
</calcChain>
</file>

<file path=xl/sharedStrings.xml><?xml version="1.0" encoding="utf-8"?>
<sst xmlns="http://schemas.openxmlformats.org/spreadsheetml/2006/main" count="920" uniqueCount="267">
  <si>
    <t>Unit</t>
  </si>
  <si>
    <t>Quantity</t>
  </si>
  <si>
    <t>$/Unit</t>
  </si>
  <si>
    <t>Receipts</t>
  </si>
  <si>
    <t>2.   Variable Costs</t>
  </si>
  <si>
    <t>3.  Organic Certification</t>
  </si>
  <si>
    <t>Acre</t>
  </si>
  <si>
    <t>Ton</t>
  </si>
  <si>
    <t>6.   Cover Crop</t>
  </si>
  <si>
    <t>Oz.</t>
  </si>
  <si>
    <t>Gal.</t>
  </si>
  <si>
    <t>Each</t>
  </si>
  <si>
    <t>11. Labor</t>
  </si>
  <si>
    <t>Hrs.</t>
  </si>
  <si>
    <t>12. Irrigation Supplies</t>
  </si>
  <si>
    <t>Total Variable Costs</t>
  </si>
  <si>
    <t>Total Fixed Costs</t>
  </si>
  <si>
    <t>TOTAL COSTS</t>
  </si>
  <si>
    <t>Return above Variable Costs</t>
  </si>
  <si>
    <t>Return Above Total Costs</t>
  </si>
  <si>
    <t xml:space="preserve"> 1. Watermelon</t>
  </si>
  <si>
    <t>Crate</t>
  </si>
  <si>
    <t>Thous.</t>
  </si>
  <si>
    <t>Item</t>
  </si>
  <si>
    <t>Purchase Price</t>
  </si>
  <si>
    <t>Salvage Value $</t>
  </si>
  <si>
    <t>Useful Life Years</t>
  </si>
  <si>
    <t>Acres Used/Yr.</t>
  </si>
  <si>
    <t>Repair &amp; Maint. $/AC</t>
  </si>
  <si>
    <t>Total**  $/AC</t>
  </si>
  <si>
    <t>Chisel Plow</t>
  </si>
  <si>
    <t>Transplanter</t>
  </si>
  <si>
    <t>Pest. Sprayer</t>
  </si>
  <si>
    <t>Trailer</t>
  </si>
  <si>
    <t>Disk</t>
  </si>
  <si>
    <t>Manure Spreader</t>
  </si>
  <si>
    <t>Bed Shaper</t>
  </si>
  <si>
    <t>Lbs.</t>
  </si>
  <si>
    <t>Notes - Budget Estimates for Planning Only</t>
  </si>
  <si>
    <t>Machinery and Equipment Costs*</t>
  </si>
  <si>
    <t>Total $/Ac</t>
  </si>
  <si>
    <t xml:space="preserve">  Your Farm $/Ac</t>
  </si>
  <si>
    <t xml:space="preserve">Tractor     </t>
  </si>
  <si>
    <t>Case</t>
  </si>
  <si>
    <t>Planter - 1 row</t>
  </si>
  <si>
    <t>1.  Cabbage</t>
  </si>
  <si>
    <t xml:space="preserve"> 1. Tomatoes</t>
  </si>
  <si>
    <t>Harvester</t>
  </si>
  <si>
    <t>1.  Irish Potato</t>
  </si>
  <si>
    <t>4.   Potato Seed</t>
  </si>
  <si>
    <t>Cwt.</t>
  </si>
  <si>
    <t>1.  Leaf Lettuce</t>
  </si>
  <si>
    <t>Thou.</t>
  </si>
  <si>
    <t>1.  Cucumbers</t>
  </si>
  <si>
    <t>6.  Organic Fertilizer</t>
  </si>
  <si>
    <t>11. Paper Case</t>
  </si>
  <si>
    <t>12. Stakes &amp; Twine</t>
  </si>
  <si>
    <t>13. 5-Gal. Bucket</t>
  </si>
  <si>
    <t>14. Labor</t>
  </si>
  <si>
    <t>15. Irrigation Supplies</t>
  </si>
  <si>
    <t>15.  Fixed Costs</t>
  </si>
  <si>
    <t>16.  Machine &amp; Equip.</t>
  </si>
  <si>
    <t>17.  Irrigation</t>
  </si>
  <si>
    <t>18.  Land Charge</t>
  </si>
  <si>
    <t>200 Buckets</t>
  </si>
  <si>
    <t>14. Other?</t>
  </si>
  <si>
    <t>13. Plastic Mulch</t>
  </si>
  <si>
    <t>7.   Organic Pest. Sprays</t>
  </si>
  <si>
    <t>8.   Fuel</t>
  </si>
  <si>
    <t>10. Labor</t>
  </si>
  <si>
    <t>11. Irrigation Supplies</t>
  </si>
  <si>
    <t>16. Plastic Mulch</t>
  </si>
  <si>
    <t>18.  Fixed Costs</t>
  </si>
  <si>
    <t>19.  Machine &amp; Equip.</t>
  </si>
  <si>
    <t>20.  Irrigation</t>
  </si>
  <si>
    <t>21.  Land Charge</t>
  </si>
  <si>
    <t>5.   Compost / Manure</t>
  </si>
  <si>
    <t>Budget based on 1 acre of broccoli on a 10 acre mixed organic vegetable farm.</t>
  </si>
  <si>
    <t>Estimated Costs and Returns Per Acre.</t>
  </si>
  <si>
    <t>Budget based on 1 acre of cabbage on a 10 acre mixed organic vegetable farm.</t>
  </si>
  <si>
    <t>Budget based on 1 acre of cucumbers on a 10 acre mixed organic vegetable farm.</t>
  </si>
  <si>
    <t>Budget based on 1 acre of greens on a 10 acre mixed organic vegetable farm.</t>
  </si>
  <si>
    <t>Organic Leaf Lettuce  -- Irrigated --Wholesale Market -  24 Count Case</t>
  </si>
  <si>
    <t>Budget based on 1 acre of lettuce on a 10 acre mixed organic vegetable farm.</t>
  </si>
  <si>
    <t>Budget based on 1 acre of squash on a 10 acre mixed organic vegetable farm.</t>
  </si>
  <si>
    <t>Organic Tomatoes -- Irrigated --Wholesale Market - 18 lbs. Case</t>
  </si>
  <si>
    <t>Budget based on 1 acre of tomatoes on a 10 acre mixed organic vegetable farm.</t>
  </si>
  <si>
    <t>Budget based on 1 acre of watermelon on a 10 acre mixed organic vegetable farm.</t>
  </si>
  <si>
    <t>Budget based on 1 acre of Irish potatoes on a 10 acre mixed organic vegetable farm.</t>
  </si>
  <si>
    <t>Budget based on 1 acre of sweet potatoes on a 10 acre mixed organic vegetable farm.</t>
  </si>
  <si>
    <t>**Total $/Ac. = Purchase Price – Salvage Value/Useful Life/ Acres Used + Repair &amp; Maintenance.</t>
  </si>
  <si>
    <t>Originally prepared by: Randy James, PhD, Professor Emeritus, The Ohio State University; Karen RM McSwain, MS, Farm Services Director, Carolina Farm Stewardship Association. Updated in 2019 by Karen RM McSwain.</t>
  </si>
  <si>
    <t>5. Cover Crop Seed</t>
  </si>
  <si>
    <t xml:space="preserve">Total $/AC**  </t>
  </si>
  <si>
    <t>3. Organic Certification</t>
  </si>
  <si>
    <t>7. Lime (prorated)</t>
  </si>
  <si>
    <t>8. Organic Pest. Sprays</t>
  </si>
  <si>
    <t>9. Fuel</t>
  </si>
  <si>
    <t>10. Box and Cool</t>
  </si>
  <si>
    <t>15. Fixed Costs</t>
  </si>
  <si>
    <t>2. Variable Costs</t>
  </si>
  <si>
    <t>5. Compost</t>
  </si>
  <si>
    <t>14. Other</t>
  </si>
  <si>
    <t>16. Machine &amp; Equipment</t>
  </si>
  <si>
    <t>17. Irrigation</t>
  </si>
  <si>
    <t>18. Land Charge</t>
  </si>
  <si>
    <t>1. Greens</t>
  </si>
  <si>
    <t>16. Machine &amp; Equip.</t>
  </si>
  <si>
    <t>*Estimates derived from Mississippi State University, Traditional Vegetable 2013 Planning Budgets; Why Cows Need Names, and More Secrets of Amish Farms, Randy James, Kent State University Press, 2013 and internet search of various machinery suppliers.</t>
  </si>
  <si>
    <t>1. Summer Squash</t>
  </si>
  <si>
    <t>1. Sweet Potato</t>
  </si>
  <si>
    <t>17. Other</t>
  </si>
  <si>
    <t>2. Variable costs are those costs that a farmer incurs because s/he decided to grow this specific crop.</t>
  </si>
  <si>
    <t>3. Average organic certification cost from USDA Farm Services Administration.</t>
  </si>
  <si>
    <t>5. Average price of 1 ton of compost, chicken litter, or manure found in Internet search.</t>
  </si>
  <si>
    <t>4. Average of organic seedling prices based on Internet search.</t>
  </si>
  <si>
    <t>4. Seeds</t>
  </si>
  <si>
    <t>4. Seed</t>
  </si>
  <si>
    <t>4. Slips</t>
  </si>
  <si>
    <t>7.   Equals 1 ton of lime per acre every 3 years. Price from Internet search.</t>
  </si>
  <si>
    <t>9.   Average annual diesel price per gallon in the Carolinas from the U.S. Dept. of Energy, 2018.</t>
  </si>
  <si>
    <t>14. Purposely left blank for other unspecified farm costs.</t>
  </si>
  <si>
    <t>15. Fixed costs are costs that a farmer incurs whether or not a crop is grown.</t>
  </si>
  <si>
    <t>16. See table below.</t>
  </si>
  <si>
    <t>17. Annual fixed cost for irrigation setup.</t>
  </si>
  <si>
    <t>18. Average farm rental values for North and South Carolina from the USDA National Agricultural Statistics Service, 2018.</t>
  </si>
  <si>
    <t>Carolina Farm Stewardship Association, 2019</t>
  </si>
  <si>
    <t>6.  Average cost for various cover crops species based on Internet search.</t>
  </si>
  <si>
    <t>Organic Broccoli  -- Irrigated --Wholesale Market - 20 lb. Case</t>
  </si>
  <si>
    <t>Organic Cucumbers  -- Irrigated --Wholesale Market - 20 lb. Case</t>
  </si>
  <si>
    <t>Organic Summer Squash  -- Irrigated --Wholesale Market - 20 lb. Case</t>
  </si>
  <si>
    <t>Organic Watermelon -- Irrigated --Wholesale Market - 1350 lb. Crate</t>
  </si>
  <si>
    <t>10. Cabbage Box</t>
  </si>
  <si>
    <t>10. Waxed Box</t>
  </si>
  <si>
    <t>10. Bushel Box</t>
  </si>
  <si>
    <t>10. Pallet Crate</t>
  </si>
  <si>
    <t>8.   Average annual diesel price per gallon in the Carolinas from the U.S. Dept. of Energy, 2018.</t>
  </si>
  <si>
    <t>10. Fuel</t>
  </si>
  <si>
    <t>4.  Seeds</t>
  </si>
  <si>
    <t>5.  Compost / Manure</t>
  </si>
  <si>
    <t>7.  Cover Crop</t>
  </si>
  <si>
    <t>8.  Lime (prorated)</t>
  </si>
  <si>
    <t>9.  Organic Pest. Sprays</t>
  </si>
  <si>
    <t>8.   Equals 1 ton of lime per acre every 3 years. Price from Internet search.</t>
  </si>
  <si>
    <t>2.   Variable costs are those costs that a farmer incurs because s/he decided to grow this specific crop.</t>
  </si>
  <si>
    <t>7.   Average cost for various cover crops species based on Internet search.</t>
  </si>
  <si>
    <t>13.  Price provided by farmers at CFSA’s Organic Commodities and Livestock Conference, 2015.</t>
  </si>
  <si>
    <t>17.  Purposely left blank for other unspecified farm costs.</t>
  </si>
  <si>
    <t>18.  Fixed costs are costs that a farmer incurs whether or not a crop is grown.</t>
  </si>
  <si>
    <t>19.  See table below.</t>
  </si>
  <si>
    <t>20.  Annual fixed cost for irrigation setup.</t>
  </si>
  <si>
    <t xml:space="preserve">       price for Dipel DF, PyGanic &amp; Trilogy taken from 2013 CFSA pest control worksheets.</t>
  </si>
  <si>
    <t>5.   Average price of 1 ton of compost, chicken litter, or manure found in Internet search.</t>
  </si>
  <si>
    <t>4.   Average of organic seedling prices based on Internet search.</t>
  </si>
  <si>
    <t>3.   Average organic certification cost from USDA Farm Services Administration.</t>
  </si>
  <si>
    <t>6.   Price extrapolated from Mississippi State University organic enterprise budget, 2009.</t>
  </si>
  <si>
    <t>10.  Average annual diesel price per gallon in the Carolinas from the U.S. Dept. of Energy, 2018.</t>
  </si>
  <si>
    <t xml:space="preserve">        Service, 2018.</t>
  </si>
  <si>
    <t xml:space="preserve">8.   Used only when mechanical and physical control methods are ineffective. Application rates and </t>
  </si>
  <si>
    <t xml:space="preserve">1.   Yield extrapolated from Mississippi State University Budgets, 2013.  Price are an average from the USDA </t>
  </si>
  <si>
    <t>6.   Average cost for various cover crops species based on Internet search.</t>
  </si>
  <si>
    <t xml:space="preserve">       weighted average  price for Dispel DF, Pyogenic &amp; Trilogy taken from 2013 CFSA pest control worksheets.</t>
  </si>
  <si>
    <t xml:space="preserve">       derived from the Mississippi State University 2018 enterprise budgets, cost based on Internet search.</t>
  </si>
  <si>
    <t>12. Other?</t>
  </si>
  <si>
    <t>9.   50-Lb. Case</t>
  </si>
  <si>
    <t>13.  Fixed Costs</t>
  </si>
  <si>
    <t>14.  Machine &amp; Equip.</t>
  </si>
  <si>
    <t>15.  Irrigation</t>
  </si>
  <si>
    <t>16.  Land Charge</t>
  </si>
  <si>
    <t>12. Purposely left blank for other unspecified farm costs.</t>
  </si>
  <si>
    <t>13. Fixed costs are costs that a farmer incurs whether or not a crop is grown.</t>
  </si>
  <si>
    <t>14. See table below.</t>
  </si>
  <si>
    <t>15. Annual fixed cost for irrigation setup.</t>
  </si>
  <si>
    <t>13. Other</t>
  </si>
  <si>
    <t>14.  Fixed Costs</t>
  </si>
  <si>
    <t>15.  Machine &amp; Equip.</t>
  </si>
  <si>
    <t>16.  Irrigation</t>
  </si>
  <si>
    <t>17.  Land Charge</t>
  </si>
  <si>
    <t>13. Purposely left blank for other unspecified farm costs.</t>
  </si>
  <si>
    <t>14. Fixed costs are costs that a farmer incurs whether or not a crop is grown.</t>
  </si>
  <si>
    <t>15. See table below.</t>
  </si>
  <si>
    <t>16. Annual fixed cost for irrigation setup.</t>
  </si>
  <si>
    <t>Roll</t>
  </si>
  <si>
    <t>10.Sweet Potato Box</t>
  </si>
  <si>
    <t>1.   Broccoli</t>
  </si>
  <si>
    <t>3.   Organic Certification</t>
  </si>
  <si>
    <t>4.   Seedlings</t>
  </si>
  <si>
    <t>5.   Compost</t>
  </si>
  <si>
    <t>6.   Cover Crop Seed</t>
  </si>
  <si>
    <t>7.   Lime (prorated)</t>
  </si>
  <si>
    <t>8.   Organic Pest. Sprays</t>
  </si>
  <si>
    <t>9.   Fuel</t>
  </si>
  <si>
    <t xml:space="preserve">        Clemson  Extension, University of Georgia and Mississippi State University.</t>
  </si>
  <si>
    <t xml:space="preserve">        derived from the Mississippi State University 2018 enterprise budgets, cost based on Internet search.</t>
  </si>
  <si>
    <t xml:space="preserve">       Market News.</t>
  </si>
  <si>
    <t xml:space="preserve">1. Yield extrapolated from Mississippi State University Budgets, 2013.  Price are an average from the USDA </t>
  </si>
  <si>
    <t xml:space="preserve">     Market News.</t>
  </si>
  <si>
    <t xml:space="preserve">1.  Yield extrapolated from Mississippi State University Budgets, 2013.  Price are an average from the USDA </t>
  </si>
  <si>
    <t xml:space="preserve">      Market News.</t>
  </si>
  <si>
    <t>2.  Variable costs are those costs that a farmer incurs because s/he decided to grow this specific crop.</t>
  </si>
  <si>
    <t>3.  Average organic certification cost from USDA Farm Services Administration.</t>
  </si>
  <si>
    <t>4.  Average of organic seedling prices based on Internet search.</t>
  </si>
  <si>
    <t>5.  Average price of 1 ton of compost, chicken litter, or manure found in Internet search.</t>
  </si>
  <si>
    <t>7.  Equals 1 ton of lime per acre every 3 years. Price from Internet search.</t>
  </si>
  <si>
    <t xml:space="preserve">8.   Used only when mechanical and physical control methods are ineffective. Application rates and weighted </t>
  </si>
  <si>
    <t xml:space="preserve">       average  price for Dipel DF, PyGanic &amp; Trilogy taken from 2013 CFSA pest control worksheets.</t>
  </si>
  <si>
    <t xml:space="preserve">11. Labor estimates vary widely.  This estimate is extrapolated from enterprise budget developed by Clemson  </t>
  </si>
  <si>
    <t xml:space="preserve">       Extension, University of Georgia and Mississippi State University.</t>
  </si>
  <si>
    <t xml:space="preserve">12. Irrigation supplies include 1.5 rolls of drip tape and 6 acre inches of rural water cost. Quantity needed </t>
  </si>
  <si>
    <t>13. Plastic mulch quantity based on 6 foot row spacing from the center of one bed to the center of the next,</t>
  </si>
  <si>
    <t xml:space="preserve">       requiring 8,712 linear feet, cost based on Internet search.</t>
  </si>
  <si>
    <t>18. Average farm rental values for North and South Carolina from the USDA National Agricultural Statistic</t>
  </si>
  <si>
    <t xml:space="preserve">      Service, 2018.</t>
  </si>
  <si>
    <t xml:space="preserve">        average  price for Dispel DF, Pyogenic &amp; Trilogy taken from 2013 CFSA pest control worksheets.</t>
  </si>
  <si>
    <t xml:space="preserve">        requiring 8,712 linear feet, cost based on Internet search.</t>
  </si>
  <si>
    <t xml:space="preserve">13. Plastic mulch quantity based on 6 foot row spacing from the center of one bed to the center of the next, </t>
  </si>
  <si>
    <t xml:space="preserve">18. Average farm rental values for North and South Carolina from the USDA National Agricultural Statistics </t>
  </si>
  <si>
    <t xml:space="preserve">       Service, 2018.</t>
  </si>
  <si>
    <t xml:space="preserve">12.   Average of Clemson Extension 2012 and Mississippi State University 2013 enterprise budgets, price from  Internet search.
</t>
  </si>
  <si>
    <t>21.  Average farm rental values for North and South Carolina from the USDA National Agricultural Statistics  Service, 2018.</t>
  </si>
  <si>
    <t xml:space="preserve">8.   Used only when mechanical and physical control methods are ineffective. Application rates and weighted average  </t>
  </si>
  <si>
    <t xml:space="preserve">12. Irrigation supplies include 1.5 rolls of drip tape and 6 acre inches of rural water cost. Quantity needed derived </t>
  </si>
  <si>
    <t>13. Plastic mulch quantity based on 6 foot row spacing from the center of one bed to the center of the next,  requiring</t>
  </si>
  <si>
    <t xml:space="preserve">       from the Mississippi State University 2018 enterprise budgets, cost based on Internet search.</t>
  </si>
  <si>
    <t xml:space="preserve">        5,445 linear feet, cost based on Internet search.</t>
  </si>
  <si>
    <t>10. From Mississippi State University Budgets, 2018.</t>
  </si>
  <si>
    <t xml:space="preserve">8.    Used only when mechanical and physical control methods are ineffective. Application rates and weighted </t>
  </si>
  <si>
    <t>7.    Equals 1 ton of lime per acre every 3 years. Price from Internet search.</t>
  </si>
  <si>
    <t>6.    Average cost for various cover crops species based on Internet search.</t>
  </si>
  <si>
    <t>5.    Average price of 1 ton of compost, chicken litter, or manure found in Internet search.</t>
  </si>
  <si>
    <t>4.    Average of organic seedling prices based on Internet search.</t>
  </si>
  <si>
    <t>3.    Average organic certification cost from USDA Farm Services Administration.</t>
  </si>
  <si>
    <t>2.    Variable costs are those costs that a farmer incurs because s/he decided to grow this specific crop.</t>
  </si>
  <si>
    <t>18. Average farm rental values for North and South Carolina from the USDA National Agricultural Statistics</t>
  </si>
  <si>
    <t>12. Irrigation supplies include 1.5 rolls of drip tape and 6 acre inches of rural water cost. Quantity needed</t>
  </si>
  <si>
    <t xml:space="preserve">11. Labor estimates vary widely.  This estimate is extrapolated from enterprise budget developed by </t>
  </si>
  <si>
    <t xml:space="preserve">       Clemson  Extension, University of Georgia and Mississippi State University.</t>
  </si>
  <si>
    <t xml:space="preserve">16. Average farm rental values for North and South Carolina from the USDA National Agricultural Statistics </t>
  </si>
  <si>
    <t xml:space="preserve">11. Irrigation supplies include 1.5 rolls of drip tape and 6 acre inches of rural water cost. Quantity needed </t>
  </si>
  <si>
    <t xml:space="preserve">10. Labor estimates vary widely.  This estimate is extrapolated from enterprise budget developed by Clemson  </t>
  </si>
  <si>
    <t xml:space="preserve">1. Yield extrapolated from Louisiana State University 2011, Penn State University 2013 enterprise budgets.  </t>
  </si>
  <si>
    <t xml:space="preserve">     Price are an average from the USDA Market News.</t>
  </si>
  <si>
    <t>9.  Cost estimate from Internet search of various suppliers.</t>
  </si>
  <si>
    <t xml:space="preserve">      average  price for Dipel DF, PyGanic &amp; Trilogy taken from 2013 CFSA pest control worksheets.</t>
  </si>
  <si>
    <t xml:space="preserve">7.  Used only when mechanical and physical control methods are ineffective. Application rates and weighted </t>
  </si>
  <si>
    <t>17. Average farm rental values for North and South Carolina from the USDA National Agricultural Statistics</t>
  </si>
  <si>
    <t xml:space="preserve">      derived from the Mississippi State University 2018 enterprise budgets, cost based on Internet search.</t>
  </si>
  <si>
    <t>8.   Used only when mechanical and physical control methods are ineffective. Application rates and weighted</t>
  </si>
  <si>
    <t xml:space="preserve">9.   Used only when mechanical and physical control methods are ineffective. Application rates and weighted average  price for Dipel </t>
  </si>
  <si>
    <t>14.  Labor estimates vary widely.  This estimate is extrapolated from enterprise budget developed by Clemson Extension, University of</t>
  </si>
  <si>
    <t xml:space="preserve">15.  Irrigation supplies include 1.5 rolls of drip tape and 6 acre inches of rural water cost. Quantity needed derived from the </t>
  </si>
  <si>
    <t xml:space="preserve">16.  Plastic mulch quantity based on 6 foot row spacing from the center of one bed to the center of the next, requiring 8,712 linear feet, </t>
  </si>
  <si>
    <t xml:space="preserve">      DF, PyGanic &amp; Trilogy taken from 2013 CFSA pest control worksheets.</t>
  </si>
  <si>
    <t xml:space="preserve">       Georgia and Mississippi State University.</t>
  </si>
  <si>
    <t xml:space="preserve">       Mississippi State University 2018 enterprise budgets, cost based on Internet search.</t>
  </si>
  <si>
    <t xml:space="preserve">       cost based on Internet search.</t>
  </si>
  <si>
    <t xml:space="preserve">10. Cost estimate from Internet search of various suppliers.
</t>
  </si>
  <si>
    <t xml:space="preserve">13. Plastic mulch quantity based on 6 foot row spacing from the center of one bed to the center of  the next, </t>
  </si>
  <si>
    <t xml:space="preserve">10. Lettuce Box </t>
  </si>
  <si>
    <t>6. Cover Crop Seed</t>
  </si>
  <si>
    <t>11.  From Mississippi State University Budgets, 2018.</t>
  </si>
  <si>
    <t>1.   Yield extrapolated from Mississippi State University Budgets, 2013.  Price are an average from the USDA Market News.</t>
  </si>
  <si>
    <t>1.  Yield extrapolated from Mississippi State University Budgets, 2018. Price are an average from the USDA Market News.</t>
  </si>
  <si>
    <t>Organic Cabbage  -- Irrigated --Wholesale Market - 45 lb. Case</t>
  </si>
  <si>
    <t>Organic Greens (Turnip, Mustard, Collards) -- Irrigated --Wholesale Market - 25 lb. Case</t>
  </si>
  <si>
    <t>Irish Potato  -- Irrigated --Wholesale Market - 50 lb. Case</t>
  </si>
  <si>
    <t>Organic Sweet Potato  -- Irrigated --Wholesale Market - 40 lb.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</si>
</sst>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 hidden="1"/>
    </xf>
    <xf numFmtId="0" fontId="0" fillId="0" borderId="0" xfId="0" applyFont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wrapText="1"/>
    </xf>
    <xf numFmtId="0" fontId="0" fillId="0" borderId="0" xfId="0" applyFill="1" applyBorder="1"/>
    <xf numFmtId="0" fontId="5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4" fontId="0" fillId="0" borderId="2" xfId="0" applyNumberFormat="1" applyBorder="1" applyAlignment="1">
      <alignment horizontal="center"/>
    </xf>
    <xf numFmtId="4" fontId="0" fillId="0" borderId="0" xfId="0" applyNumberFormat="1" applyBorder="1"/>
    <xf numFmtId="4" fontId="9" fillId="0" borderId="0" xfId="0" applyNumberFormat="1" applyFont="1"/>
    <xf numFmtId="4" fontId="0" fillId="0" borderId="2" xfId="0" applyNumberFormat="1" applyBorder="1" applyProtection="1">
      <protection locked="0" hidden="1"/>
    </xf>
    <xf numFmtId="4" fontId="0" fillId="0" borderId="0" xfId="0" applyNumberFormat="1" applyBorder="1" applyProtection="1">
      <protection locked="0" hidden="1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  <protection locked="0" hidden="1"/>
    </xf>
    <xf numFmtId="0" fontId="0" fillId="0" borderId="0" xfId="0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0" borderId="0" xfId="0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 inden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0" fontId="12" fillId="0" borderId="0" xfId="0" applyFont="1" applyBorder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 applyProtection="1">
      <alignment horizontal="center"/>
      <protection locked="0" hidden="1"/>
    </xf>
    <xf numFmtId="4" fontId="0" fillId="0" borderId="0" xfId="0" applyNumberFormat="1" applyBorder="1" applyAlignment="1"/>
    <xf numFmtId="4" fontId="0" fillId="0" borderId="0" xfId="0" applyNumberFormat="1" applyBorder="1" applyAlignment="1" applyProtection="1">
      <protection locked="0" hidden="1"/>
    </xf>
    <xf numFmtId="0" fontId="12" fillId="3" borderId="1" xfId="0" applyFont="1" applyFill="1" applyBorder="1" applyAlignment="1"/>
    <xf numFmtId="4" fontId="12" fillId="0" borderId="4" xfId="0" applyNumberFormat="1" applyFont="1" applyBorder="1" applyAlignment="1">
      <alignment horizontal="right" inden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 hidden="1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12" fillId="0" borderId="2" xfId="0" applyFont="1" applyBorder="1" applyAlignment="1">
      <alignment horizontal="right" indent="1"/>
    </xf>
    <xf numFmtId="4" fontId="12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indent="1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inden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4" xfId="0" applyFont="1" applyBorder="1" applyAlignment="1">
      <alignment horizontal="right" indent="1"/>
    </xf>
    <xf numFmtId="4" fontId="12" fillId="0" borderId="4" xfId="0" applyNumberFormat="1" applyFont="1" applyBorder="1" applyAlignment="1" applyProtection="1">
      <alignment horizontal="right"/>
      <protection locked="0" hidden="1"/>
    </xf>
    <xf numFmtId="0" fontId="12" fillId="0" borderId="0" xfId="0" applyFont="1" applyBorder="1" applyAlignment="1">
      <alignment horizontal="right"/>
    </xf>
    <xf numFmtId="4" fontId="15" fillId="3" borderId="6" xfId="0" applyNumberFormat="1" applyFont="1" applyFill="1" applyBorder="1" applyAlignment="1">
      <alignment horizontal="center" vertical="center" wrapText="1" shrinkToFit="1"/>
    </xf>
    <xf numFmtId="4" fontId="15" fillId="3" borderId="6" xfId="0" applyNumberFormat="1" applyFont="1" applyFill="1" applyBorder="1" applyAlignment="1">
      <alignment horizontal="center" wrapText="1" shrinkToFit="1"/>
    </xf>
    <xf numFmtId="0" fontId="15" fillId="3" borderId="6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right" indent="1"/>
    </xf>
    <xf numFmtId="4" fontId="5" fillId="0" borderId="2" xfId="0" applyNumberFormat="1" applyFont="1" applyBorder="1" applyAlignment="1">
      <alignment horizontal="right" indent="1"/>
    </xf>
    <xf numFmtId="4" fontId="5" fillId="0" borderId="2" xfId="0" applyNumberFormat="1" applyFont="1" applyBorder="1" applyAlignment="1" applyProtection="1">
      <alignment horizontal="right"/>
      <protection locked="0" hidden="1"/>
    </xf>
    <xf numFmtId="4" fontId="12" fillId="0" borderId="2" xfId="0" applyNumberFormat="1" applyFont="1" applyBorder="1" applyAlignment="1" applyProtection="1">
      <alignment horizontal="right"/>
      <protection locked="0" hidden="1"/>
    </xf>
    <xf numFmtId="0" fontId="0" fillId="0" borderId="11" xfId="0" applyBorder="1" applyAlignment="1"/>
    <xf numFmtId="49" fontId="0" fillId="0" borderId="11" xfId="0" applyNumberFormat="1" applyBorder="1" applyAlignment="1"/>
    <xf numFmtId="0" fontId="12" fillId="0" borderId="19" xfId="0" applyFont="1" applyBorder="1" applyAlignment="1">
      <alignment horizontal="left"/>
    </xf>
    <xf numFmtId="4" fontId="0" fillId="0" borderId="2" xfId="0" applyNumberFormat="1" applyBorder="1" applyAlignment="1" applyProtection="1">
      <alignment horizontal="center"/>
      <protection locked="0" hidden="1"/>
    </xf>
    <xf numFmtId="4" fontId="0" fillId="0" borderId="0" xfId="0" applyNumberFormat="1" applyBorder="1" applyAlignment="1" applyProtection="1">
      <protection locked="0" hidden="1"/>
    </xf>
    <xf numFmtId="4" fontId="0" fillId="0" borderId="4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locked="0" hidden="1"/>
    </xf>
    <xf numFmtId="4" fontId="0" fillId="0" borderId="2" xfId="0" applyNumberFormat="1" applyFont="1" applyBorder="1" applyAlignment="1" applyProtection="1">
      <alignment horizontal="center"/>
      <protection hidden="1"/>
    </xf>
    <xf numFmtId="4" fontId="0" fillId="0" borderId="2" xfId="0" applyNumberFormat="1" applyFont="1" applyBorder="1" applyAlignment="1" applyProtection="1">
      <alignment horizontal="center"/>
      <protection locked="0" hidden="1"/>
    </xf>
    <xf numFmtId="4" fontId="0" fillId="0" borderId="0" xfId="0" applyNumberFormat="1" applyBorder="1" applyAlignment="1" applyProtection="1">
      <alignment horizontal="center"/>
      <protection locked="0" hidden="1"/>
    </xf>
    <xf numFmtId="4" fontId="0" fillId="0" borderId="2" xfId="0" applyNumberFormat="1" applyFont="1" applyBorder="1" applyAlignment="1" applyProtection="1">
      <alignment horizontal="center"/>
      <protection locked="0" hidden="1"/>
    </xf>
    <xf numFmtId="0" fontId="0" fillId="4" borderId="0" xfId="0" applyFill="1" applyBorder="1"/>
    <xf numFmtId="0" fontId="12" fillId="3" borderId="17" xfId="0" applyFont="1" applyFill="1" applyBorder="1"/>
    <xf numFmtId="0" fontId="0" fillId="0" borderId="0" xfId="0" applyBorder="1" applyAlignment="1">
      <alignment horizontal="center" vertical="center"/>
    </xf>
    <xf numFmtId="0" fontId="0" fillId="0" borderId="11" xfId="0" applyBorder="1"/>
    <xf numFmtId="4" fontId="0" fillId="0" borderId="12" xfId="0" applyNumberFormat="1" applyBorder="1"/>
    <xf numFmtId="0" fontId="12" fillId="0" borderId="11" xfId="0" applyFont="1" applyBorder="1"/>
    <xf numFmtId="0" fontId="12" fillId="0" borderId="19" xfId="0" applyFont="1" applyBorder="1"/>
    <xf numFmtId="4" fontId="0" fillId="0" borderId="20" xfId="0" applyNumberFormat="1" applyBorder="1"/>
    <xf numFmtId="0" fontId="0" fillId="0" borderId="13" xfId="0" applyBorder="1"/>
    <xf numFmtId="0" fontId="12" fillId="0" borderId="13" xfId="0" applyFont="1" applyBorder="1"/>
    <xf numFmtId="0" fontId="12" fillId="0" borderId="11" xfId="0" applyFont="1" applyBorder="1" applyAlignment="1">
      <alignment horizontal="left"/>
    </xf>
    <xf numFmtId="0" fontId="0" fillId="0" borderId="11" xfId="0" applyBorder="1" applyAlignment="1">
      <alignment horizontal="left" indent="1"/>
    </xf>
    <xf numFmtId="0" fontId="5" fillId="0" borderId="20" xfId="0" applyFont="1" applyBorder="1"/>
    <xf numFmtId="0" fontId="0" fillId="0" borderId="12" xfId="0" applyBorder="1"/>
    <xf numFmtId="0" fontId="0" fillId="0" borderId="20" xfId="0" applyBorder="1"/>
    <xf numFmtId="0" fontId="12" fillId="0" borderId="20" xfId="0" applyFont="1" applyBorder="1"/>
    <xf numFmtId="0" fontId="0" fillId="0" borderId="29" xfId="0" applyBorder="1"/>
    <xf numFmtId="0" fontId="0" fillId="0" borderId="20" xfId="0" applyFont="1" applyBorder="1"/>
    <xf numFmtId="0" fontId="0" fillId="0" borderId="11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1" xfId="0" applyFont="1" applyBorder="1"/>
    <xf numFmtId="4" fontId="0" fillId="0" borderId="0" xfId="0" applyNumberFormat="1" applyFont="1" applyBorder="1" applyAlignment="1" applyProtection="1">
      <alignment horizontal="center"/>
      <protection locked="0" hidden="1"/>
    </xf>
    <xf numFmtId="0" fontId="0" fillId="0" borderId="12" xfId="0" applyFont="1" applyBorder="1"/>
    <xf numFmtId="49" fontId="0" fillId="0" borderId="11" xfId="0" applyNumberFormat="1" applyFont="1" applyBorder="1" applyAlignment="1"/>
    <xf numFmtId="4" fontId="0" fillId="0" borderId="4" xfId="0" applyNumberFormat="1" applyFont="1" applyBorder="1" applyAlignment="1" applyProtection="1">
      <alignment horizontal="center"/>
      <protection hidden="1"/>
    </xf>
    <xf numFmtId="0" fontId="0" fillId="0" borderId="19" xfId="0" applyFont="1" applyBorder="1"/>
    <xf numFmtId="0" fontId="12" fillId="3" borderId="18" xfId="0" applyFont="1" applyFill="1" applyBorder="1" applyAlignment="1"/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5" fillId="3" borderId="1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shrinkToFit="1"/>
    </xf>
    <xf numFmtId="4" fontId="10" fillId="0" borderId="6" xfId="0" applyNumberFormat="1" applyFont="1" applyBorder="1" applyAlignment="1">
      <alignment horizontal="center" shrinkToFit="1"/>
    </xf>
    <xf numFmtId="4" fontId="10" fillId="0" borderId="6" xfId="0" applyNumberFormat="1" applyFont="1" applyBorder="1" applyAlignment="1">
      <alignment horizontal="center" vertical="center" shrinkToFit="1"/>
    </xf>
    <xf numFmtId="0" fontId="10" fillId="0" borderId="6" xfId="0" applyNumberFormat="1" applyFont="1" applyBorder="1" applyAlignment="1">
      <alignment horizontal="center" shrinkToFit="1"/>
    </xf>
    <xf numFmtId="4" fontId="10" fillId="0" borderId="16" xfId="0" applyNumberFormat="1" applyFont="1" applyBorder="1" applyAlignment="1">
      <alignment horizontal="center" shrinkToFit="1"/>
    </xf>
    <xf numFmtId="4" fontId="10" fillId="0" borderId="6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shrinkToFit="1"/>
    </xf>
    <xf numFmtId="4" fontId="4" fillId="0" borderId="6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0" fontId="15" fillId="3" borderId="15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center" wrapText="1"/>
    </xf>
    <xf numFmtId="4" fontId="15" fillId="3" borderId="6" xfId="0" applyNumberFormat="1" applyFont="1" applyFill="1" applyBorder="1" applyAlignment="1">
      <alignment horizontal="center" wrapText="1"/>
    </xf>
    <xf numFmtId="4" fontId="15" fillId="3" borderId="16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shrinkToFit="1"/>
    </xf>
    <xf numFmtId="4" fontId="10" fillId="0" borderId="6" xfId="0" applyNumberFormat="1" applyFont="1" applyFill="1" applyBorder="1" applyAlignment="1">
      <alignment horizontal="center" shrinkToFit="1"/>
    </xf>
    <xf numFmtId="0" fontId="10" fillId="0" borderId="6" xfId="0" applyNumberFormat="1" applyFont="1" applyFill="1" applyBorder="1" applyAlignment="1">
      <alignment horizontal="center" shrinkToFit="1"/>
    </xf>
    <xf numFmtId="4" fontId="10" fillId="0" borderId="16" xfId="0" applyNumberFormat="1" applyFont="1" applyFill="1" applyBorder="1" applyAlignment="1">
      <alignment horizontal="center" shrinkToFit="1"/>
    </xf>
    <xf numFmtId="4" fontId="10" fillId="0" borderId="6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4" fontId="10" fillId="0" borderId="16" xfId="0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wrapText="1"/>
    </xf>
    <xf numFmtId="0" fontId="15" fillId="3" borderId="1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shrinkToFit="1"/>
    </xf>
    <xf numFmtId="0" fontId="10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10" fillId="0" borderId="6" xfId="0" applyNumberFormat="1" applyFont="1" applyBorder="1" applyAlignment="1">
      <alignment shrinkToFit="1"/>
    </xf>
    <xf numFmtId="0" fontId="10" fillId="0" borderId="6" xfId="0" applyFont="1" applyBorder="1" applyAlignment="1">
      <alignment shrinkToFit="1"/>
    </xf>
    <xf numFmtId="4" fontId="10" fillId="0" borderId="16" xfId="0" applyNumberFormat="1" applyFont="1" applyBorder="1" applyAlignment="1">
      <alignment shrinkToFit="1"/>
    </xf>
    <xf numFmtId="4" fontId="10" fillId="0" borderId="6" xfId="0" applyNumberFormat="1" applyFont="1" applyBorder="1" applyAlignment="1">
      <alignment wrapText="1"/>
    </xf>
    <xf numFmtId="0" fontId="10" fillId="0" borderId="6" xfId="0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right" indent="1"/>
    </xf>
    <xf numFmtId="4" fontId="0" fillId="0" borderId="0" xfId="0" applyNumberFormat="1" applyFont="1" applyBorder="1" applyAlignment="1">
      <alignment horizontal="right" indent="1"/>
    </xf>
    <xf numFmtId="4" fontId="0" fillId="0" borderId="0" xfId="0" applyNumberFormat="1" applyFont="1" applyBorder="1" applyAlignment="1" applyProtection="1">
      <alignment horizontal="right"/>
      <protection locked="0" hidden="1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2" fillId="0" borderId="14" xfId="0" applyFont="1" applyBorder="1"/>
    <xf numFmtId="0" fontId="12" fillId="0" borderId="21" xfId="0" applyFont="1" applyBorder="1"/>
    <xf numFmtId="0" fontId="12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 indent="1"/>
    </xf>
    <xf numFmtId="4" fontId="12" fillId="0" borderId="3" xfId="0" applyNumberFormat="1" applyFont="1" applyBorder="1" applyAlignment="1">
      <alignment horizontal="right" indent="1"/>
    </xf>
    <xf numFmtId="0" fontId="12" fillId="0" borderId="3" xfId="0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0" fillId="0" borderId="12" xfId="0" applyNumberFormat="1" applyBorder="1" applyAlignment="1" applyProtection="1">
      <protection locked="0" hidden="1"/>
    </xf>
    <xf numFmtId="0" fontId="12" fillId="0" borderId="17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8" xfId="0" applyFont="1" applyBorder="1"/>
    <xf numFmtId="4" fontId="0" fillId="0" borderId="2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" xfId="0" applyNumberFormat="1" applyFont="1" applyBorder="1"/>
    <xf numFmtId="4" fontId="0" fillId="0" borderId="20" xfId="0" applyNumberFormat="1" applyFont="1" applyBorder="1"/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Protection="1">
      <protection locked="0" hidden="1"/>
    </xf>
    <xf numFmtId="4" fontId="0" fillId="0" borderId="12" xfId="0" applyNumberFormat="1" applyFont="1" applyBorder="1"/>
    <xf numFmtId="4" fontId="0" fillId="0" borderId="2" xfId="0" applyNumberFormat="1" applyFont="1" applyBorder="1" applyProtection="1">
      <protection locked="0" hidden="1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/>
    <xf numFmtId="0" fontId="0" fillId="0" borderId="18" xfId="0" applyFont="1" applyBorder="1" applyAlignment="1">
      <alignment horizontal="center"/>
    </xf>
    <xf numFmtId="4" fontId="0" fillId="0" borderId="20" xfId="0" applyNumberFormat="1" applyFont="1" applyBorder="1" applyAlignment="1" applyProtection="1">
      <alignment horizontal="center"/>
      <protection locked="0" hidden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vertical="center"/>
    </xf>
    <xf numFmtId="4" fontId="0" fillId="0" borderId="1" xfId="0" applyNumberFormat="1" applyFont="1" applyBorder="1" applyAlignment="1" applyProtection="1">
      <protection locked="0" hidden="1"/>
    </xf>
    <xf numFmtId="4" fontId="0" fillId="0" borderId="18" xfId="0" applyNumberFormat="1" applyFont="1" applyBorder="1" applyAlignment="1" applyProtection="1">
      <protection locked="0" hidden="1"/>
    </xf>
    <xf numFmtId="4" fontId="0" fillId="0" borderId="1" xfId="0" applyNumberFormat="1" applyFont="1" applyBorder="1" applyAlignment="1" applyProtection="1">
      <alignment horizontal="center"/>
      <protection locked="0" hidden="1"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ont="1" applyBorder="1" applyAlignment="1" applyProtection="1">
      <alignment horizontal="center"/>
      <protection locked="0" hidden="1"/>
    </xf>
    <xf numFmtId="0" fontId="0" fillId="0" borderId="2" xfId="0" applyFont="1" applyBorder="1" applyAlignment="1" applyProtection="1">
      <alignment horizontal="center"/>
      <protection locked="0" hidden="1"/>
    </xf>
    <xf numFmtId="0" fontId="0" fillId="0" borderId="13" xfId="0" applyFont="1" applyBorder="1"/>
    <xf numFmtId="0" fontId="0" fillId="0" borderId="4" xfId="0" applyFont="1" applyBorder="1" applyAlignment="1">
      <alignment horizontal="center"/>
    </xf>
    <xf numFmtId="4" fontId="11" fillId="0" borderId="0" xfId="0" applyNumberFormat="1" applyFont="1" applyBorder="1"/>
    <xf numFmtId="4" fontId="12" fillId="0" borderId="0" xfId="0" applyNumberFormat="1" applyFont="1" applyBorder="1"/>
    <xf numFmtId="0" fontId="0" fillId="0" borderId="2" xfId="0" applyFont="1" applyBorder="1" applyAlignment="1">
      <alignment horizontal="right" indent="1"/>
    </xf>
    <xf numFmtId="4" fontId="0" fillId="0" borderId="2" xfId="0" applyNumberFormat="1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4" fontId="0" fillId="0" borderId="4" xfId="0" applyNumberFormat="1" applyFont="1" applyBorder="1" applyAlignment="1">
      <alignment horizontal="right" indent="1"/>
    </xf>
    <xf numFmtId="4" fontId="0" fillId="0" borderId="7" xfId="0" applyNumberFormat="1" applyFont="1" applyBorder="1" applyProtection="1">
      <protection locked="0" hidden="1"/>
    </xf>
    <xf numFmtId="0" fontId="0" fillId="0" borderId="29" xfId="0" applyFont="1" applyBorder="1"/>
    <xf numFmtId="0" fontId="0" fillId="0" borderId="3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" fontId="12" fillId="0" borderId="2" xfId="0" applyNumberFormat="1" applyFont="1" applyBorder="1" applyAlignment="1" applyProtection="1">
      <alignment horizontal="center"/>
      <protection locked="0" hidden="1"/>
    </xf>
    <xf numFmtId="0" fontId="0" fillId="0" borderId="14" xfId="0" applyFont="1" applyBorder="1" applyAlignment="1">
      <alignment horizontal="center"/>
    </xf>
    <xf numFmtId="0" fontId="0" fillId="4" borderId="0" xfId="0" applyFill="1" applyBorder="1" applyAlignment="1"/>
    <xf numFmtId="0" fontId="13" fillId="0" borderId="0" xfId="0" applyFont="1" applyAlignment="1"/>
    <xf numFmtId="49" fontId="4" fillId="3" borderId="0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  <xf numFmtId="4" fontId="0" fillId="0" borderId="0" xfId="0" applyNumberFormat="1" applyBorder="1" applyAlignment="1" applyProtection="1">
      <alignment horizontal="center"/>
      <protection locked="0" hidden="1"/>
    </xf>
    <xf numFmtId="0" fontId="0" fillId="4" borderId="1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/>
    </xf>
    <xf numFmtId="49" fontId="0" fillId="4" borderId="11" xfId="0" applyNumberFormat="1" applyFill="1" applyBorder="1" applyAlignment="1"/>
    <xf numFmtId="0" fontId="0" fillId="4" borderId="0" xfId="0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9" fontId="0" fillId="4" borderId="11" xfId="0" applyNumberFormat="1" applyFont="1" applyFill="1" applyBorder="1" applyAlignment="1"/>
    <xf numFmtId="0" fontId="0" fillId="4" borderId="0" xfId="0" applyFont="1" applyFill="1" applyBorder="1" applyAlignment="1">
      <alignment horizontal="right" indent="1"/>
    </xf>
    <xf numFmtId="4" fontId="0" fillId="4" borderId="0" xfId="0" applyNumberFormat="1" applyFont="1" applyFill="1" applyBorder="1" applyAlignment="1">
      <alignment horizontal="right" indent="1"/>
    </xf>
    <xf numFmtId="0" fontId="0" fillId="4" borderId="11" xfId="0" applyFont="1" applyFill="1" applyBorder="1" applyAlignment="1">
      <alignment horizontal="left" indent="1"/>
    </xf>
    <xf numFmtId="0" fontId="0" fillId="3" borderId="17" xfId="0" applyFont="1" applyFill="1" applyBorder="1" applyProtection="1"/>
    <xf numFmtId="0" fontId="12" fillId="3" borderId="1" xfId="0" applyFont="1" applyFill="1" applyBorder="1" applyAlignment="1" applyProtection="1">
      <alignment horizontal="center"/>
    </xf>
    <xf numFmtId="4" fontId="12" fillId="3" borderId="1" xfId="0" applyNumberFormat="1" applyFont="1" applyFill="1" applyBorder="1" applyAlignment="1" applyProtection="1">
      <alignment horizontal="center"/>
    </xf>
    <xf numFmtId="0" fontId="12" fillId="0" borderId="19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</xf>
    <xf numFmtId="4" fontId="0" fillId="0" borderId="2" xfId="0" applyNumberFormat="1" applyFont="1" applyBorder="1" applyAlignment="1" applyProtection="1">
      <alignment horizontal="center"/>
    </xf>
    <xf numFmtId="49" fontId="0" fillId="0" borderId="11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0" fontId="0" fillId="0" borderId="11" xfId="0" applyFont="1" applyBorder="1" applyAlignment="1" applyProtection="1"/>
    <xf numFmtId="0" fontId="12" fillId="0" borderId="19" xfId="0" applyFont="1" applyBorder="1" applyAlignment="1" applyProtection="1"/>
    <xf numFmtId="49" fontId="0" fillId="0" borderId="11" xfId="0" applyNumberFormat="1" applyFont="1" applyBorder="1" applyAlignment="1" applyProtection="1"/>
    <xf numFmtId="49" fontId="0" fillId="0" borderId="11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center"/>
    </xf>
    <xf numFmtId="0" fontId="12" fillId="0" borderId="11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left"/>
    </xf>
    <xf numFmtId="0" fontId="12" fillId="0" borderId="4" xfId="0" applyFont="1" applyFill="1" applyBorder="1" applyAlignment="1" applyProtection="1">
      <alignment horizontal="center"/>
    </xf>
    <xf numFmtId="4" fontId="12" fillId="0" borderId="4" xfId="0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center"/>
    </xf>
    <xf numFmtId="4" fontId="12" fillId="0" borderId="3" xfId="0" applyNumberFormat="1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49" fontId="3" fillId="3" borderId="11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2" fillId="0" borderId="0" xfId="0" applyFont="1" applyBorder="1"/>
    <xf numFmtId="0" fontId="19" fillId="0" borderId="0" xfId="0" applyFont="1"/>
    <xf numFmtId="0" fontId="2" fillId="0" borderId="0" xfId="0" applyFont="1" applyBorder="1" applyAlignment="1"/>
    <xf numFmtId="0" fontId="2" fillId="0" borderId="0" xfId="0" applyFont="1"/>
    <xf numFmtId="0" fontId="2" fillId="0" borderId="15" xfId="0" applyFont="1" applyBorder="1" applyAlignment="1">
      <alignment shrinkToFit="1"/>
    </xf>
    <xf numFmtId="4" fontId="2" fillId="0" borderId="6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wrapText="1"/>
    </xf>
    <xf numFmtId="49" fontId="19" fillId="3" borderId="11" xfId="0" applyNumberFormat="1" applyFont="1" applyFill="1" applyBorder="1" applyAlignment="1">
      <alignment horizontal="left"/>
    </xf>
    <xf numFmtId="49" fontId="19" fillId="3" borderId="0" xfId="0" applyNumberFormat="1" applyFont="1" applyFill="1" applyBorder="1" applyAlignment="1">
      <alignment horizontal="left"/>
    </xf>
    <xf numFmtId="49" fontId="19" fillId="3" borderId="12" xfId="0" applyNumberFormat="1" applyFont="1" applyFill="1" applyBorder="1" applyAlignment="1">
      <alignment horizontal="left"/>
    </xf>
    <xf numFmtId="49" fontId="19" fillId="3" borderId="0" xfId="0" applyNumberFormat="1" applyFont="1" applyFill="1" applyBorder="1" applyAlignment="1">
      <alignment horizontal="center"/>
    </xf>
    <xf numFmtId="49" fontId="19" fillId="3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4" borderId="0" xfId="0" applyFont="1" applyFill="1" applyBorder="1" applyAlignment="1"/>
    <xf numFmtId="49" fontId="0" fillId="0" borderId="11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/>
    </xf>
    <xf numFmtId="0" fontId="19" fillId="0" borderId="0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protection locked="0" hidden="1"/>
    </xf>
    <xf numFmtId="4" fontId="1" fillId="0" borderId="0" xfId="0" applyNumberFormat="1" applyFont="1" applyBorder="1" applyAlignment="1"/>
    <xf numFmtId="0" fontId="1" fillId="0" borderId="0" xfId="0" applyFont="1"/>
    <xf numFmtId="0" fontId="1" fillId="0" borderId="15" xfId="0" applyFont="1" applyFill="1" applyBorder="1" applyAlignment="1">
      <alignment shrinkToFit="1"/>
    </xf>
    <xf numFmtId="4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1" fillId="0" borderId="0" xfId="0" applyFont="1" applyAlignment="1"/>
    <xf numFmtId="0" fontId="1" fillId="4" borderId="0" xfId="0" applyFont="1" applyFill="1" applyBorder="1"/>
    <xf numFmtId="0" fontId="10" fillId="0" borderId="0" xfId="0" applyFont="1" applyAlignment="1">
      <alignment horizontal="right"/>
    </xf>
    <xf numFmtId="0" fontId="1" fillId="0" borderId="15" xfId="0" applyFont="1" applyBorder="1" applyAlignment="1">
      <alignment shrinkToFit="1"/>
    </xf>
    <xf numFmtId="49" fontId="1" fillId="3" borderId="0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left"/>
    </xf>
    <xf numFmtId="0" fontId="21" fillId="3" borderId="1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 shrinkToFit="1"/>
    </xf>
    <xf numFmtId="4" fontId="21" fillId="3" borderId="6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shrinkToFit="1"/>
    </xf>
    <xf numFmtId="0" fontId="19" fillId="0" borderId="15" xfId="0" applyFont="1" applyBorder="1" applyAlignment="1">
      <alignment shrinkToFit="1"/>
    </xf>
    <xf numFmtId="0" fontId="1" fillId="4" borderId="0" xfId="0" applyFont="1" applyFill="1" applyBorder="1" applyAlignment="1"/>
    <xf numFmtId="4" fontId="22" fillId="0" borderId="6" xfId="0" applyNumberFormat="1" applyFont="1" applyBorder="1" applyAlignment="1">
      <alignment horizontal="center" shrinkToFit="1"/>
    </xf>
    <xf numFmtId="0" fontId="22" fillId="0" borderId="6" xfId="0" applyFont="1" applyBorder="1" applyAlignment="1">
      <alignment horizontal="center" shrinkToFit="1"/>
    </xf>
    <xf numFmtId="4" fontId="22" fillId="0" borderId="16" xfId="0" applyNumberFormat="1" applyFont="1" applyBorder="1" applyAlignment="1">
      <alignment horizontal="center" shrinkToFit="1"/>
    </xf>
    <xf numFmtId="4" fontId="22" fillId="0" borderId="6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4" fontId="22" fillId="0" borderId="16" xfId="0" applyNumberFormat="1" applyFont="1" applyBorder="1" applyAlignment="1">
      <alignment horizontal="center" wrapText="1"/>
    </xf>
    <xf numFmtId="4" fontId="19" fillId="0" borderId="6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1" fillId="3" borderId="14" xfId="0" applyNumberFormat="1" applyFont="1" applyFill="1" applyBorder="1" applyAlignment="1">
      <alignment horizontal="left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9" fillId="3" borderId="22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4" fontId="12" fillId="3" borderId="1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horizontal="center"/>
      <protection locked="0" hidden="1"/>
    </xf>
    <xf numFmtId="4" fontId="0" fillId="0" borderId="20" xfId="0" applyNumberFormat="1" applyFont="1" applyBorder="1" applyAlignment="1" applyProtection="1">
      <alignment horizontal="center"/>
      <protection locked="0" hidden="1"/>
    </xf>
    <xf numFmtId="0" fontId="19" fillId="0" borderId="17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4" fontId="0" fillId="3" borderId="2" xfId="0" applyNumberFormat="1" applyFont="1" applyFill="1" applyBorder="1" applyAlignment="1" applyProtection="1">
      <alignment horizontal="center"/>
      <protection hidden="1"/>
    </xf>
    <xf numFmtId="4" fontId="0" fillId="3" borderId="20" xfId="0" applyNumberFormat="1" applyFont="1" applyFill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 horizontal="center"/>
      <protection hidden="1"/>
    </xf>
    <xf numFmtId="4" fontId="0" fillId="0" borderId="18" xfId="0" applyNumberFormat="1" applyFont="1" applyBorder="1" applyAlignment="1" applyProtection="1">
      <alignment horizontal="center"/>
      <protection hidden="1"/>
    </xf>
    <xf numFmtId="4" fontId="0" fillId="0" borderId="4" xfId="0" applyNumberFormat="1" applyFont="1" applyFill="1" applyBorder="1" applyAlignment="1" applyProtection="1">
      <alignment horizontal="center"/>
      <protection hidden="1"/>
    </xf>
    <xf numFmtId="4" fontId="0" fillId="0" borderId="14" xfId="0" applyNumberFormat="1" applyFont="1" applyFill="1" applyBorder="1" applyAlignment="1" applyProtection="1">
      <alignment horizontal="center"/>
      <protection hidden="1"/>
    </xf>
    <xf numFmtId="4" fontId="0" fillId="0" borderId="3" xfId="0" applyNumberFormat="1" applyFont="1" applyFill="1" applyBorder="1" applyAlignment="1" applyProtection="1">
      <alignment horizontal="center"/>
      <protection hidden="1"/>
    </xf>
    <xf numFmtId="4" fontId="0" fillId="0" borderId="22" xfId="0" applyNumberFormat="1" applyFont="1" applyFill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 horizontal="left"/>
      <protection locked="0" hidden="1"/>
    </xf>
    <xf numFmtId="4" fontId="0" fillId="0" borderId="18" xfId="0" applyNumberFormat="1" applyFont="1" applyBorder="1" applyAlignment="1" applyProtection="1">
      <alignment horizontal="left"/>
      <protection locked="0" hidden="1"/>
    </xf>
    <xf numFmtId="49" fontId="2" fillId="3" borderId="0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left"/>
    </xf>
    <xf numFmtId="4" fontId="0" fillId="0" borderId="2" xfId="0" applyNumberFormat="1" applyFont="1" applyBorder="1" applyAlignment="1" applyProtection="1">
      <protection locked="0" hidden="1"/>
    </xf>
    <xf numFmtId="4" fontId="0" fillId="0" borderId="20" xfId="0" applyNumberFormat="1" applyFont="1" applyBorder="1" applyAlignment="1" applyProtection="1">
      <protection locked="0" hidden="1"/>
    </xf>
    <xf numFmtId="49" fontId="2" fillId="3" borderId="11" xfId="0" applyNumberFormat="1" applyFont="1" applyFill="1" applyBorder="1" applyAlignment="1">
      <alignment horizontal="left"/>
    </xf>
    <xf numFmtId="4" fontId="0" fillId="0" borderId="0" xfId="0" applyNumberFormat="1" applyFont="1" applyBorder="1" applyAlignment="1" applyProtection="1">
      <protection locked="0" hidden="1"/>
    </xf>
    <xf numFmtId="4" fontId="0" fillId="0" borderId="12" xfId="0" applyNumberFormat="1" applyFont="1" applyBorder="1" applyAlignment="1" applyProtection="1">
      <protection locked="0" hidden="1"/>
    </xf>
    <xf numFmtId="4" fontId="12" fillId="0" borderId="1" xfId="0" applyNumberFormat="1" applyFont="1" applyBorder="1" applyAlignment="1" applyProtection="1">
      <alignment horizontal="center"/>
      <protection hidden="1"/>
    </xf>
    <xf numFmtId="4" fontId="12" fillId="0" borderId="18" xfId="0" applyNumberFormat="1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protection locked="0" hidden="1"/>
    </xf>
    <xf numFmtId="4" fontId="0" fillId="0" borderId="18" xfId="0" applyNumberFormat="1" applyFont="1" applyBorder="1" applyAlignment="1" applyProtection="1">
      <protection locked="0" hidden="1"/>
    </xf>
    <xf numFmtId="4" fontId="12" fillId="0" borderId="2" xfId="0" applyNumberFormat="1" applyFont="1" applyBorder="1" applyAlignment="1" applyProtection="1">
      <alignment horizontal="center"/>
      <protection hidden="1"/>
    </xf>
    <xf numFmtId="4" fontId="12" fillId="0" borderId="20" xfId="0" applyNumberFormat="1" applyFont="1" applyBorder="1" applyAlignment="1" applyProtection="1">
      <alignment horizontal="center"/>
      <protection hidden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4" fontId="0" fillId="0" borderId="1" xfId="0" applyNumberFormat="1" applyFont="1" applyBorder="1" applyAlignment="1" applyProtection="1">
      <alignment horizontal="center"/>
      <protection locked="0" hidden="1"/>
    </xf>
    <xf numFmtId="4" fontId="0" fillId="0" borderId="18" xfId="0" applyNumberFormat="1" applyFont="1" applyBorder="1" applyAlignment="1" applyProtection="1">
      <alignment horizontal="center"/>
      <protection locked="0" hidden="1"/>
    </xf>
    <xf numFmtId="4" fontId="12" fillId="0" borderId="4" xfId="0" applyNumberFormat="1" applyFont="1" applyBorder="1" applyAlignment="1" applyProtection="1">
      <protection hidden="1"/>
    </xf>
    <xf numFmtId="4" fontId="12" fillId="0" borderId="14" xfId="0" applyNumberFormat="1" applyFont="1" applyBorder="1" applyAlignment="1" applyProtection="1">
      <protection hidden="1"/>
    </xf>
    <xf numFmtId="49" fontId="2" fillId="3" borderId="4" xfId="0" applyNumberFormat="1" applyFont="1" applyFill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left"/>
    </xf>
    <xf numFmtId="4" fontId="0" fillId="0" borderId="4" xfId="0" applyNumberFormat="1" applyFont="1" applyBorder="1" applyAlignment="1" applyProtection="1">
      <alignment horizontal="center"/>
      <protection hidden="1"/>
    </xf>
    <xf numFmtId="4" fontId="0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locked="0" hidden="1"/>
    </xf>
    <xf numFmtId="4" fontId="0" fillId="0" borderId="12" xfId="0" applyNumberFormat="1" applyBorder="1" applyAlignment="1" applyProtection="1">
      <alignment horizontal="center"/>
      <protection locked="0" hidden="1"/>
    </xf>
    <xf numFmtId="4" fontId="0" fillId="0" borderId="2" xfId="0" applyNumberFormat="1" applyBorder="1" applyAlignment="1" applyProtection="1">
      <alignment horizontal="center"/>
      <protection locked="0" hidden="1"/>
    </xf>
    <xf numFmtId="4" fontId="0" fillId="0" borderId="20" xfId="0" applyNumberFormat="1" applyBorder="1" applyAlignment="1" applyProtection="1">
      <alignment horizontal="center"/>
      <protection locked="0" hidden="1"/>
    </xf>
    <xf numFmtId="4" fontId="0" fillId="0" borderId="2" xfId="0" applyNumberFormat="1" applyFont="1" applyBorder="1" applyAlignment="1" applyProtection="1">
      <alignment horizontal="center"/>
      <protection hidden="1"/>
    </xf>
    <xf numFmtId="4" fontId="0" fillId="0" borderId="20" xfId="0" applyNumberFormat="1" applyFont="1" applyBorder="1" applyAlignment="1" applyProtection="1">
      <alignment horizontal="center"/>
      <protection hidden="1"/>
    </xf>
    <xf numFmtId="0" fontId="15" fillId="2" borderId="8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49" fontId="3" fillId="3" borderId="32" xfId="0" applyNumberFormat="1" applyFont="1" applyFill="1" applyBorder="1" applyAlignment="1">
      <alignment horizontal="left"/>
    </xf>
    <xf numFmtId="49" fontId="4" fillId="3" borderId="33" xfId="0" applyNumberFormat="1" applyFont="1" applyFill="1" applyBorder="1" applyAlignment="1">
      <alignment horizontal="left"/>
    </xf>
    <xf numFmtId="49" fontId="4" fillId="3" borderId="34" xfId="0" applyNumberFormat="1" applyFont="1" applyFill="1" applyBorder="1" applyAlignment="1">
      <alignment horizontal="left"/>
    </xf>
    <xf numFmtId="4" fontId="0" fillId="0" borderId="1" xfId="0" applyNumberFormat="1" applyBorder="1" applyAlignment="1" applyProtection="1">
      <alignment horizontal="left"/>
      <protection hidden="1"/>
    </xf>
    <xf numFmtId="4" fontId="0" fillId="0" borderId="18" xfId="0" applyNumberFormat="1" applyBorder="1" applyAlignment="1" applyProtection="1">
      <alignment horizontal="left"/>
      <protection hidden="1"/>
    </xf>
    <xf numFmtId="49" fontId="3" fillId="3" borderId="0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" fontId="0" fillId="0" borderId="3" xfId="0" applyNumberFormat="1" applyFont="1" applyBorder="1" applyAlignment="1" applyProtection="1">
      <alignment horizontal="center"/>
      <protection hidden="1"/>
    </xf>
    <xf numFmtId="4" fontId="0" fillId="0" borderId="22" xfId="0" applyNumberFormat="1" applyFont="1" applyBorder="1" applyAlignment="1" applyProtection="1">
      <alignment horizontal="center"/>
      <protection hidden="1"/>
    </xf>
    <xf numFmtId="2" fontId="0" fillId="0" borderId="2" xfId="0" applyNumberFormat="1" applyFont="1" applyBorder="1" applyAlignment="1" applyProtection="1">
      <alignment horizontal="center"/>
      <protection locked="0" hidden="1"/>
    </xf>
    <xf numFmtId="2" fontId="0" fillId="0" borderId="20" xfId="0" applyNumberFormat="1" applyFont="1" applyBorder="1" applyAlignment="1" applyProtection="1">
      <alignment horizontal="center"/>
      <protection locked="0" hidden="1"/>
    </xf>
    <xf numFmtId="0" fontId="12" fillId="3" borderId="1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4" fontId="12" fillId="0" borderId="3" xfId="0" applyNumberFormat="1" applyFont="1" applyBorder="1" applyAlignment="1" applyProtection="1">
      <alignment horizontal="center"/>
      <protection hidden="1"/>
    </xf>
    <xf numFmtId="4" fontId="12" fillId="0" borderId="22" xfId="0" applyNumberFormat="1" applyFont="1" applyBorder="1" applyAlignment="1" applyProtection="1">
      <alignment horizontal="center"/>
      <protection hidden="1"/>
    </xf>
    <xf numFmtId="4" fontId="12" fillId="0" borderId="4" xfId="0" applyNumberFormat="1" applyFont="1" applyBorder="1" applyAlignment="1" applyProtection="1">
      <alignment horizontal="center"/>
      <protection hidden="1"/>
    </xf>
    <xf numFmtId="4" fontId="12" fillId="0" borderId="14" xfId="0" applyNumberFormat="1" applyFont="1" applyBorder="1" applyAlignment="1" applyProtection="1">
      <alignment horizontal="center"/>
      <protection hidden="1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4" fontId="0" fillId="0" borderId="7" xfId="0" applyNumberFormat="1" applyFont="1" applyBorder="1" applyAlignment="1" applyProtection="1">
      <alignment horizontal="center"/>
      <protection hidden="1"/>
    </xf>
    <xf numFmtId="4" fontId="0" fillId="0" borderId="29" xfId="0" applyNumberFormat="1" applyFont="1" applyBorder="1" applyAlignment="1" applyProtection="1">
      <alignment horizontal="center"/>
      <protection hidden="1"/>
    </xf>
    <xf numFmtId="4" fontId="0" fillId="0" borderId="4" xfId="0" applyNumberFormat="1" applyFont="1" applyBorder="1" applyAlignment="1" applyProtection="1">
      <alignment horizontal="center"/>
      <protection locked="0" hidden="1"/>
    </xf>
    <xf numFmtId="4" fontId="0" fillId="0" borderId="14" xfId="0" applyNumberFormat="1" applyFont="1" applyBorder="1" applyAlignment="1" applyProtection="1">
      <alignment horizontal="center"/>
      <protection locked="0" hidden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4" fontId="0" fillId="0" borderId="1" xfId="0" applyNumberFormat="1" applyBorder="1" applyAlignment="1" applyProtection="1">
      <alignment horizontal="center"/>
      <protection locked="0" hidden="1"/>
    </xf>
    <xf numFmtId="4" fontId="0" fillId="0" borderId="18" xfId="0" applyNumberFormat="1" applyBorder="1" applyAlignment="1" applyProtection="1">
      <alignment horizontal="center"/>
      <protection locked="0" hidden="1"/>
    </xf>
    <xf numFmtId="4" fontId="0" fillId="0" borderId="7" xfId="0" applyNumberFormat="1" applyBorder="1" applyAlignment="1" applyProtection="1">
      <alignment horizontal="center"/>
      <protection hidden="1"/>
    </xf>
    <xf numFmtId="4" fontId="0" fillId="0" borderId="29" xfId="0" applyNumberForma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protection locked="0" hidden="1"/>
    </xf>
    <xf numFmtId="4" fontId="0" fillId="0" borderId="18" xfId="0" applyNumberFormat="1" applyBorder="1" applyAlignment="1" applyProtection="1">
      <protection locked="0" hidden="1"/>
    </xf>
    <xf numFmtId="49" fontId="19" fillId="3" borderId="13" xfId="0" applyNumberFormat="1" applyFont="1" applyFill="1" applyBorder="1" applyAlignment="1">
      <alignment horizontal="left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19" fillId="3" borderId="11" xfId="0" applyNumberFormat="1" applyFont="1" applyFill="1" applyBorder="1" applyAlignment="1">
      <alignment horizontal="left"/>
    </xf>
    <xf numFmtId="49" fontId="19" fillId="3" borderId="0" xfId="0" applyNumberFormat="1" applyFont="1" applyFill="1" applyBorder="1" applyAlignment="1">
      <alignment horizontal="left"/>
    </xf>
    <xf numFmtId="49" fontId="19" fillId="3" borderId="12" xfId="0" applyNumberFormat="1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center" shrinkToFit="1"/>
    </xf>
    <xf numFmtId="4" fontId="12" fillId="3" borderId="18" xfId="0" applyNumberFormat="1" applyFont="1" applyFill="1" applyBorder="1" applyAlignment="1">
      <alignment horizontal="center" shrinkToFit="1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left"/>
    </xf>
    <xf numFmtId="49" fontId="1" fillId="3" borderId="32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49" fontId="2" fillId="3" borderId="34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shrinkToFit="1"/>
    </xf>
    <xf numFmtId="0" fontId="12" fillId="3" borderId="18" xfId="0" applyFont="1" applyFill="1" applyBorder="1" applyAlignment="1">
      <alignment horizontal="center" shrinkToFi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18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J80"/>
  <sheetViews>
    <sheetView showGridLines="0" topLeftCell="A7" zoomScaleNormal="100" zoomScalePageLayoutView="150" workbookViewId="0">
      <selection activeCell="G11" sqref="G11:H11"/>
    </sheetView>
  </sheetViews>
  <sheetFormatPr defaultColWidth="11" defaultRowHeight="15.95" customHeight="1" x14ac:dyDescent="0.25"/>
  <cols>
    <col min="1" max="1" width="5.625" customWidth="1"/>
    <col min="2" max="2" width="22.625" style="55" customWidth="1"/>
    <col min="3" max="4" width="10.625" style="7" customWidth="1"/>
    <col min="5" max="6" width="10.625" style="38" customWidth="1"/>
    <col min="7" max="8" width="10.625" style="67" customWidth="1"/>
  </cols>
  <sheetData>
    <row r="1" spans="2:10" ht="20.25" customHeight="1" x14ac:dyDescent="0.25">
      <c r="B1" s="378" t="s">
        <v>126</v>
      </c>
      <c r="C1" s="379"/>
      <c r="D1" s="379"/>
      <c r="E1" s="379"/>
      <c r="F1" s="379"/>
      <c r="G1" s="379"/>
      <c r="H1" s="380"/>
    </row>
    <row r="2" spans="2:10" ht="15.95" customHeight="1" x14ac:dyDescent="0.25">
      <c r="B2" s="381" t="s">
        <v>128</v>
      </c>
      <c r="C2" s="382"/>
      <c r="D2" s="382"/>
      <c r="E2" s="382"/>
      <c r="F2" s="382"/>
      <c r="G2" s="382"/>
      <c r="H2" s="383"/>
    </row>
    <row r="3" spans="2:10" ht="15.95" customHeight="1" x14ac:dyDescent="0.25">
      <c r="B3" s="381" t="s">
        <v>77</v>
      </c>
      <c r="C3" s="382"/>
      <c r="D3" s="382"/>
      <c r="E3" s="382"/>
      <c r="F3" s="382"/>
      <c r="G3" s="382"/>
      <c r="H3" s="383"/>
    </row>
    <row r="4" spans="2:10" ht="15.95" customHeight="1" x14ac:dyDescent="0.25">
      <c r="B4" s="381" t="s">
        <v>78</v>
      </c>
      <c r="C4" s="382"/>
      <c r="D4" s="382"/>
      <c r="E4" s="382"/>
      <c r="F4" s="382"/>
      <c r="G4" s="382"/>
      <c r="H4" s="383"/>
    </row>
    <row r="5" spans="2:10" s="13" customFormat="1" ht="15.95" customHeight="1" x14ac:dyDescent="0.25">
      <c r="B5" s="256"/>
      <c r="C5" s="257" t="s">
        <v>0</v>
      </c>
      <c r="D5" s="257" t="s">
        <v>1</v>
      </c>
      <c r="E5" s="258" t="s">
        <v>2</v>
      </c>
      <c r="F5" s="258" t="s">
        <v>40</v>
      </c>
      <c r="G5" s="376" t="s">
        <v>41</v>
      </c>
      <c r="H5" s="377"/>
    </row>
    <row r="6" spans="2:10" s="1" customFormat="1" ht="15.95" customHeight="1" x14ac:dyDescent="0.3">
      <c r="B6" s="259" t="s">
        <v>3</v>
      </c>
      <c r="C6" s="260"/>
      <c r="D6" s="260"/>
      <c r="E6" s="261"/>
      <c r="F6" s="261"/>
      <c r="G6" s="36"/>
      <c r="H6" s="202"/>
    </row>
    <row r="7" spans="2:10" ht="15.95" customHeight="1" x14ac:dyDescent="0.25">
      <c r="B7" s="262" t="s">
        <v>184</v>
      </c>
      <c r="C7" s="263" t="s">
        <v>43</v>
      </c>
      <c r="D7" s="263">
        <v>300</v>
      </c>
      <c r="E7" s="264">
        <v>39</v>
      </c>
      <c r="F7" s="264">
        <v>11700</v>
      </c>
      <c r="G7" s="384"/>
      <c r="H7" s="385"/>
    </row>
    <row r="8" spans="2:10" ht="15.95" customHeight="1" x14ac:dyDescent="0.25">
      <c r="B8" s="265"/>
      <c r="C8" s="263"/>
      <c r="D8" s="263"/>
      <c r="E8" s="264"/>
      <c r="F8" s="264"/>
      <c r="G8" s="126"/>
      <c r="H8" s="203"/>
    </row>
    <row r="9" spans="2:10" s="1" customFormat="1" ht="15.95" customHeight="1" x14ac:dyDescent="0.3">
      <c r="B9" s="266" t="s">
        <v>100</v>
      </c>
      <c r="C9" s="260"/>
      <c r="D9" s="260"/>
      <c r="E9" s="261"/>
      <c r="F9" s="261"/>
      <c r="G9" s="102"/>
      <c r="H9" s="202"/>
      <c r="J9"/>
    </row>
    <row r="10" spans="2:10" ht="15.95" customHeight="1" x14ac:dyDescent="0.25">
      <c r="B10" s="267" t="s">
        <v>185</v>
      </c>
      <c r="C10" s="263" t="s">
        <v>6</v>
      </c>
      <c r="D10" s="263">
        <v>1</v>
      </c>
      <c r="E10" s="264">
        <v>80</v>
      </c>
      <c r="F10" s="264">
        <v>80</v>
      </c>
      <c r="G10" s="384"/>
      <c r="H10" s="385"/>
    </row>
    <row r="11" spans="2:10" ht="15.95" customHeight="1" x14ac:dyDescent="0.25">
      <c r="B11" s="267" t="s">
        <v>186</v>
      </c>
      <c r="C11" s="263" t="s">
        <v>22</v>
      </c>
      <c r="D11" s="263">
        <v>18</v>
      </c>
      <c r="E11" s="264">
        <v>55</v>
      </c>
      <c r="F11" s="264">
        <v>990</v>
      </c>
      <c r="G11" s="384"/>
      <c r="H11" s="385"/>
    </row>
    <row r="12" spans="2:10" ht="15.95" customHeight="1" x14ac:dyDescent="0.25">
      <c r="B12" s="267" t="s">
        <v>187</v>
      </c>
      <c r="C12" s="263" t="s">
        <v>7</v>
      </c>
      <c r="D12" s="263">
        <v>2</v>
      </c>
      <c r="E12" s="264">
        <v>40</v>
      </c>
      <c r="F12" s="264">
        <v>80</v>
      </c>
      <c r="G12" s="384"/>
      <c r="H12" s="385"/>
    </row>
    <row r="13" spans="2:10" ht="15.95" customHeight="1" x14ac:dyDescent="0.25">
      <c r="B13" s="267" t="s">
        <v>188</v>
      </c>
      <c r="C13" s="263" t="s">
        <v>6</v>
      </c>
      <c r="D13" s="263">
        <v>1</v>
      </c>
      <c r="E13" s="264">
        <v>80</v>
      </c>
      <c r="F13" s="264">
        <v>80</v>
      </c>
      <c r="G13" s="384"/>
      <c r="H13" s="385"/>
    </row>
    <row r="14" spans="2:10" ht="15.95" customHeight="1" x14ac:dyDescent="0.25">
      <c r="B14" s="267" t="s">
        <v>189</v>
      </c>
      <c r="C14" s="263" t="s">
        <v>7</v>
      </c>
      <c r="D14" s="263">
        <v>0.33</v>
      </c>
      <c r="E14" s="264">
        <v>50</v>
      </c>
      <c r="F14" s="264">
        <v>17</v>
      </c>
      <c r="G14" s="384"/>
      <c r="H14" s="385"/>
    </row>
    <row r="15" spans="2:10" ht="15.95" customHeight="1" x14ac:dyDescent="0.25">
      <c r="B15" s="267" t="s">
        <v>190</v>
      </c>
      <c r="C15" s="263" t="s">
        <v>9</v>
      </c>
      <c r="D15" s="263">
        <v>296</v>
      </c>
      <c r="E15" s="264">
        <v>0.7</v>
      </c>
      <c r="F15" s="264">
        <v>207</v>
      </c>
      <c r="G15" s="384"/>
      <c r="H15" s="385"/>
    </row>
    <row r="16" spans="2:10" ht="15.95" customHeight="1" x14ac:dyDescent="0.25">
      <c r="B16" s="267" t="s">
        <v>191</v>
      </c>
      <c r="C16" s="263" t="s">
        <v>10</v>
      </c>
      <c r="D16" s="263">
        <v>16</v>
      </c>
      <c r="E16" s="264">
        <v>3</v>
      </c>
      <c r="F16" s="264">
        <v>48</v>
      </c>
      <c r="G16" s="384"/>
      <c r="H16" s="385"/>
    </row>
    <row r="17" spans="2:10" ht="15.95" customHeight="1" x14ac:dyDescent="0.25">
      <c r="B17" s="267" t="s">
        <v>98</v>
      </c>
      <c r="C17" s="263" t="s">
        <v>11</v>
      </c>
      <c r="D17" s="263">
        <v>300</v>
      </c>
      <c r="E17" s="264">
        <v>3.2</v>
      </c>
      <c r="F17" s="264">
        <v>960</v>
      </c>
      <c r="G17" s="384"/>
      <c r="H17" s="385"/>
    </row>
    <row r="18" spans="2:10" ht="15.95" customHeight="1" x14ac:dyDescent="0.25">
      <c r="B18" s="267" t="s">
        <v>12</v>
      </c>
      <c r="C18" s="263" t="s">
        <v>13</v>
      </c>
      <c r="D18" s="263">
        <v>170</v>
      </c>
      <c r="E18" s="264">
        <v>10</v>
      </c>
      <c r="F18" s="264">
        <v>1700</v>
      </c>
      <c r="G18" s="384"/>
      <c r="H18" s="385"/>
    </row>
    <row r="19" spans="2:10" ht="15.95" customHeight="1" x14ac:dyDescent="0.25">
      <c r="B19" s="267" t="s">
        <v>14</v>
      </c>
      <c r="C19" s="263" t="s">
        <v>6</v>
      </c>
      <c r="D19" s="263">
        <v>1</v>
      </c>
      <c r="E19" s="264">
        <v>1000</v>
      </c>
      <c r="F19" s="264">
        <v>1000</v>
      </c>
      <c r="G19" s="384"/>
      <c r="H19" s="385"/>
    </row>
    <row r="20" spans="2:10" ht="15.95" customHeight="1" x14ac:dyDescent="0.25">
      <c r="B20" s="268" t="s">
        <v>66</v>
      </c>
      <c r="C20" s="269" t="s">
        <v>182</v>
      </c>
      <c r="D20" s="269">
        <v>3.75</v>
      </c>
      <c r="E20" s="270">
        <v>100</v>
      </c>
      <c r="F20" s="270">
        <f>D20*E20</f>
        <v>375</v>
      </c>
      <c r="G20" s="384"/>
      <c r="H20" s="385"/>
    </row>
    <row r="21" spans="2:10" ht="15.95" customHeight="1" x14ac:dyDescent="0.25">
      <c r="B21" s="267" t="s">
        <v>102</v>
      </c>
      <c r="C21" s="263"/>
      <c r="D21" s="263"/>
      <c r="E21" s="264"/>
      <c r="F21" s="264"/>
      <c r="G21" s="220"/>
      <c r="H21" s="221"/>
    </row>
    <row r="22" spans="2:10" s="3" customFormat="1" ht="15.95" customHeight="1" x14ac:dyDescent="0.25">
      <c r="B22" s="280" t="s">
        <v>15</v>
      </c>
      <c r="C22" s="281"/>
      <c r="D22" s="281"/>
      <c r="E22" s="282"/>
      <c r="F22" s="282">
        <f>SUM(F10:F20)</f>
        <v>5537</v>
      </c>
      <c r="G22" s="389">
        <f>SUM(G10:H20)</f>
        <v>0</v>
      </c>
      <c r="H22" s="390"/>
    </row>
    <row r="23" spans="2:10" ht="15.95" customHeight="1" x14ac:dyDescent="0.25">
      <c r="B23" s="265"/>
      <c r="C23" s="263"/>
      <c r="D23" s="263"/>
      <c r="E23" s="264"/>
      <c r="F23" s="264"/>
      <c r="G23" s="126"/>
      <c r="H23" s="203"/>
    </row>
    <row r="24" spans="2:10" ht="15.95" customHeight="1" x14ac:dyDescent="0.25">
      <c r="B24" s="259" t="s">
        <v>99</v>
      </c>
      <c r="C24" s="260"/>
      <c r="D24" s="260"/>
      <c r="E24" s="261"/>
      <c r="F24" s="261"/>
      <c r="G24" s="102"/>
      <c r="H24" s="202"/>
    </row>
    <row r="25" spans="2:10" ht="15.95" customHeight="1" x14ac:dyDescent="0.25">
      <c r="B25" s="267" t="s">
        <v>103</v>
      </c>
      <c r="C25" s="263" t="s">
        <v>6</v>
      </c>
      <c r="D25" s="263">
        <v>1</v>
      </c>
      <c r="E25" s="264">
        <v>240</v>
      </c>
      <c r="F25" s="264">
        <v>240</v>
      </c>
      <c r="G25" s="397"/>
      <c r="H25" s="398"/>
    </row>
    <row r="26" spans="2:10" ht="15.95" customHeight="1" x14ac:dyDescent="0.25">
      <c r="B26" s="267" t="s">
        <v>104</v>
      </c>
      <c r="C26" s="263" t="s">
        <v>6</v>
      </c>
      <c r="D26" s="263">
        <v>1</v>
      </c>
      <c r="E26" s="264">
        <v>80</v>
      </c>
      <c r="F26" s="264">
        <v>80</v>
      </c>
      <c r="G26" s="397"/>
      <c r="H26" s="398"/>
    </row>
    <row r="27" spans="2:10" ht="15.95" customHeight="1" x14ac:dyDescent="0.25">
      <c r="B27" s="267" t="s">
        <v>105</v>
      </c>
      <c r="C27" s="263" t="s">
        <v>6</v>
      </c>
      <c r="D27" s="263">
        <v>1</v>
      </c>
      <c r="E27" s="264">
        <v>50</v>
      </c>
      <c r="F27" s="264">
        <v>50</v>
      </c>
      <c r="G27" s="397"/>
      <c r="H27" s="398"/>
    </row>
    <row r="28" spans="2:10" ht="15.95" customHeight="1" x14ac:dyDescent="0.25">
      <c r="B28" s="271" t="s">
        <v>16</v>
      </c>
      <c r="C28" s="272"/>
      <c r="D28" s="272"/>
      <c r="E28" s="273"/>
      <c r="F28" s="273">
        <f>SUM(F25:F27)</f>
        <v>370</v>
      </c>
      <c r="G28" s="391">
        <f>SUM(G25:G27)</f>
        <v>0</v>
      </c>
      <c r="H28" s="392"/>
    </row>
    <row r="29" spans="2:10" ht="15.95" customHeight="1" x14ac:dyDescent="0.25">
      <c r="B29" s="265"/>
      <c r="C29" s="263"/>
      <c r="D29" s="263"/>
      <c r="E29" s="264"/>
      <c r="F29" s="264"/>
      <c r="G29" s="126"/>
      <c r="H29" s="203"/>
    </row>
    <row r="30" spans="2:10" s="13" customFormat="1" ht="15.95" customHeight="1" thickBot="1" x14ac:dyDescent="0.3">
      <c r="B30" s="274" t="s">
        <v>17</v>
      </c>
      <c r="C30" s="275"/>
      <c r="D30" s="275"/>
      <c r="E30" s="276"/>
      <c r="F30" s="276">
        <f>F22+F28</f>
        <v>5907</v>
      </c>
      <c r="G30" s="393">
        <f>G22+G28</f>
        <v>0</v>
      </c>
      <c r="H30" s="394"/>
      <c r="J30" s="222"/>
    </row>
    <row r="31" spans="2:10" s="13" customFormat="1" ht="15.95" customHeight="1" thickBot="1" x14ac:dyDescent="0.3">
      <c r="B31" s="277" t="s">
        <v>18</v>
      </c>
      <c r="C31" s="278"/>
      <c r="D31" s="278"/>
      <c r="E31" s="279"/>
      <c r="F31" s="279">
        <f>F7-F22</f>
        <v>6163</v>
      </c>
      <c r="G31" s="395">
        <f>G7-G22</f>
        <v>0</v>
      </c>
      <c r="H31" s="396"/>
      <c r="J31" s="222"/>
    </row>
    <row r="32" spans="2:10" s="13" customFormat="1" ht="15.95" customHeight="1" thickBot="1" x14ac:dyDescent="0.3">
      <c r="B32" s="274" t="s">
        <v>19</v>
      </c>
      <c r="C32" s="275"/>
      <c r="D32" s="275"/>
      <c r="E32" s="276"/>
      <c r="F32" s="276">
        <f>F7-F30</f>
        <v>5793</v>
      </c>
      <c r="G32" s="393">
        <f>G7-G30</f>
        <v>0</v>
      </c>
      <c r="H32" s="394"/>
    </row>
    <row r="33" spans="2:8" s="3" customFormat="1" ht="15.95" customHeight="1" thickBot="1" x14ac:dyDescent="0.3">
      <c r="B33" s="55"/>
      <c r="C33" s="7"/>
      <c r="D33" s="7"/>
      <c r="E33" s="38"/>
      <c r="F33" s="38"/>
      <c r="G33" s="68"/>
      <c r="H33" s="67"/>
    </row>
    <row r="34" spans="2:8" s="316" customFormat="1" ht="1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317" customFormat="1" ht="15" customHeight="1" x14ac:dyDescent="0.25">
      <c r="B35" s="361" t="s">
        <v>159</v>
      </c>
      <c r="C35" s="362"/>
      <c r="D35" s="362"/>
      <c r="E35" s="362"/>
      <c r="F35" s="362"/>
      <c r="G35" s="362"/>
      <c r="H35" s="363"/>
    </row>
    <row r="36" spans="2:8" s="317" customFormat="1" ht="15" customHeight="1" x14ac:dyDescent="0.25">
      <c r="B36" s="361" t="s">
        <v>194</v>
      </c>
      <c r="C36" s="362"/>
      <c r="D36" s="362"/>
      <c r="E36" s="362"/>
      <c r="F36" s="362"/>
      <c r="G36" s="362"/>
      <c r="H36" s="363"/>
    </row>
    <row r="37" spans="2:8" s="317" customFormat="1" ht="15" customHeight="1" x14ac:dyDescent="0.25">
      <c r="B37" s="361" t="s">
        <v>232</v>
      </c>
      <c r="C37" s="362"/>
      <c r="D37" s="362"/>
      <c r="E37" s="362"/>
      <c r="F37" s="362"/>
      <c r="G37" s="362"/>
      <c r="H37" s="363"/>
    </row>
    <row r="38" spans="2:8" s="317" customFormat="1" ht="15" customHeight="1" x14ac:dyDescent="0.25">
      <c r="B38" s="361" t="s">
        <v>231</v>
      </c>
      <c r="C38" s="362"/>
      <c r="D38" s="362"/>
      <c r="E38" s="362"/>
      <c r="F38" s="362"/>
      <c r="G38" s="362"/>
      <c r="H38" s="363"/>
    </row>
    <row r="39" spans="2:8" s="317" customFormat="1" ht="15" customHeight="1" x14ac:dyDescent="0.25">
      <c r="B39" s="361" t="s">
        <v>230</v>
      </c>
      <c r="C39" s="362"/>
      <c r="D39" s="362"/>
      <c r="E39" s="362"/>
      <c r="F39" s="362"/>
      <c r="G39" s="362"/>
      <c r="H39" s="363"/>
    </row>
    <row r="40" spans="2:8" s="317" customFormat="1" ht="15" customHeight="1" x14ac:dyDescent="0.25">
      <c r="B40" s="361" t="s">
        <v>229</v>
      </c>
      <c r="C40" s="362"/>
      <c r="D40" s="362"/>
      <c r="E40" s="362"/>
      <c r="F40" s="362"/>
      <c r="G40" s="362"/>
      <c r="H40" s="363"/>
    </row>
    <row r="41" spans="2:8" s="317" customFormat="1" ht="15" customHeight="1" x14ac:dyDescent="0.25">
      <c r="B41" s="361" t="s">
        <v>228</v>
      </c>
      <c r="C41" s="362"/>
      <c r="D41" s="362"/>
      <c r="E41" s="362"/>
      <c r="F41" s="362"/>
      <c r="G41" s="362"/>
      <c r="H41" s="363"/>
    </row>
    <row r="42" spans="2:8" s="317" customFormat="1" ht="15" customHeight="1" x14ac:dyDescent="0.25">
      <c r="B42" s="364" t="s">
        <v>227</v>
      </c>
      <c r="C42" s="365"/>
      <c r="D42" s="365"/>
      <c r="E42" s="365"/>
      <c r="F42" s="365"/>
      <c r="G42" s="365"/>
      <c r="H42" s="366"/>
    </row>
    <row r="43" spans="2:8" s="317" customFormat="1" ht="15" customHeight="1" x14ac:dyDescent="0.25">
      <c r="B43" s="364" t="s">
        <v>226</v>
      </c>
      <c r="C43" s="365"/>
      <c r="D43" s="365"/>
      <c r="E43" s="365"/>
      <c r="F43" s="365"/>
      <c r="G43" s="365"/>
      <c r="H43" s="366"/>
    </row>
    <row r="44" spans="2:8" s="317" customFormat="1" ht="15" customHeight="1" x14ac:dyDescent="0.25">
      <c r="B44" s="364" t="s">
        <v>213</v>
      </c>
      <c r="C44" s="365"/>
      <c r="D44" s="365"/>
      <c r="E44" s="365"/>
      <c r="F44" s="365"/>
      <c r="G44" s="365"/>
      <c r="H44" s="366"/>
    </row>
    <row r="45" spans="2:8" s="317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317" customFormat="1" ht="15" customHeight="1" x14ac:dyDescent="0.25">
      <c r="B46" s="361" t="s">
        <v>225</v>
      </c>
      <c r="C46" s="362"/>
      <c r="D46" s="362"/>
      <c r="E46" s="362"/>
      <c r="F46" s="362"/>
      <c r="G46" s="362"/>
      <c r="H46" s="363"/>
    </row>
    <row r="47" spans="2:8" s="317" customFormat="1" ht="15" customHeight="1" x14ac:dyDescent="0.25">
      <c r="B47" s="361" t="s">
        <v>235</v>
      </c>
      <c r="C47" s="362"/>
      <c r="D47" s="362"/>
      <c r="E47" s="362"/>
      <c r="F47" s="362"/>
      <c r="G47" s="362"/>
      <c r="H47" s="363"/>
    </row>
    <row r="48" spans="2:8" s="317" customFormat="1" ht="15" customHeight="1" x14ac:dyDescent="0.25">
      <c r="B48" s="361" t="s">
        <v>192</v>
      </c>
      <c r="C48" s="362"/>
      <c r="D48" s="362"/>
      <c r="E48" s="362"/>
      <c r="F48" s="362"/>
      <c r="G48" s="362"/>
      <c r="H48" s="363"/>
    </row>
    <row r="49" spans="2:8" s="317" customFormat="1" ht="15" customHeight="1" x14ac:dyDescent="0.25">
      <c r="B49" s="361" t="s">
        <v>234</v>
      </c>
      <c r="C49" s="362"/>
      <c r="D49" s="362"/>
      <c r="E49" s="362"/>
      <c r="F49" s="362"/>
      <c r="G49" s="362"/>
      <c r="H49" s="363"/>
    </row>
    <row r="50" spans="2:8" s="317" customFormat="1" ht="15" customHeight="1" x14ac:dyDescent="0.25">
      <c r="B50" s="361" t="s">
        <v>193</v>
      </c>
      <c r="C50" s="362"/>
      <c r="D50" s="362"/>
      <c r="E50" s="362"/>
      <c r="F50" s="362"/>
      <c r="G50" s="362"/>
      <c r="H50" s="363"/>
    </row>
    <row r="51" spans="2:8" s="317" customFormat="1" ht="15" customHeight="1" x14ac:dyDescent="0.25">
      <c r="B51" s="361" t="s">
        <v>209</v>
      </c>
      <c r="C51" s="362"/>
      <c r="D51" s="362"/>
      <c r="E51" s="362"/>
      <c r="F51" s="362"/>
      <c r="G51" s="362"/>
      <c r="H51" s="363"/>
    </row>
    <row r="52" spans="2:8" s="317" customFormat="1" ht="15" customHeight="1" x14ac:dyDescent="0.25">
      <c r="B52" s="361" t="s">
        <v>214</v>
      </c>
      <c r="C52" s="362"/>
      <c r="D52" s="362"/>
      <c r="E52" s="362"/>
      <c r="F52" s="362"/>
      <c r="G52" s="362"/>
      <c r="H52" s="363"/>
    </row>
    <row r="53" spans="2:8" s="317" customFormat="1" ht="15" customHeight="1" x14ac:dyDescent="0.25">
      <c r="B53" s="361" t="s">
        <v>121</v>
      </c>
      <c r="C53" s="362"/>
      <c r="D53" s="362"/>
      <c r="E53" s="362"/>
      <c r="F53" s="362"/>
      <c r="G53" s="362"/>
      <c r="H53" s="363"/>
    </row>
    <row r="54" spans="2:8" s="317" customFormat="1" ht="15" customHeight="1" x14ac:dyDescent="0.25">
      <c r="B54" s="361" t="s">
        <v>122</v>
      </c>
      <c r="C54" s="362"/>
      <c r="D54" s="362"/>
      <c r="E54" s="362"/>
      <c r="F54" s="362"/>
      <c r="G54" s="362"/>
      <c r="H54" s="363"/>
    </row>
    <row r="55" spans="2:8" s="317" customFormat="1" ht="15" customHeight="1" x14ac:dyDescent="0.25">
      <c r="B55" s="361" t="s">
        <v>123</v>
      </c>
      <c r="C55" s="362"/>
      <c r="D55" s="362"/>
      <c r="E55" s="362"/>
      <c r="F55" s="362"/>
      <c r="G55" s="362"/>
      <c r="H55" s="363"/>
    </row>
    <row r="56" spans="2:8" s="317" customFormat="1" ht="15" customHeight="1" x14ac:dyDescent="0.25">
      <c r="B56" s="361" t="s">
        <v>124</v>
      </c>
      <c r="C56" s="362"/>
      <c r="D56" s="362"/>
      <c r="E56" s="362"/>
      <c r="F56" s="362"/>
      <c r="G56" s="362"/>
      <c r="H56" s="363"/>
    </row>
    <row r="57" spans="2:8" s="317" customFormat="1" ht="15" customHeight="1" x14ac:dyDescent="0.25">
      <c r="B57" s="361" t="s">
        <v>233</v>
      </c>
      <c r="C57" s="362"/>
      <c r="D57" s="362"/>
      <c r="E57" s="362"/>
      <c r="F57" s="362"/>
      <c r="G57" s="362"/>
      <c r="H57" s="363"/>
    </row>
    <row r="58" spans="2:8" s="317" customFormat="1" ht="15" customHeight="1" thickBot="1" x14ac:dyDescent="0.3">
      <c r="B58" s="355" t="s">
        <v>157</v>
      </c>
      <c r="C58" s="356"/>
      <c r="D58" s="356"/>
      <c r="E58" s="356"/>
      <c r="F58" s="356"/>
      <c r="G58" s="356"/>
      <c r="H58" s="357"/>
    </row>
    <row r="59" spans="2:8" s="316" customFormat="1" ht="15" customHeight="1" thickBot="1" x14ac:dyDescent="0.3">
      <c r="B59" s="317"/>
      <c r="C59" s="318"/>
      <c r="D59" s="318"/>
      <c r="E59" s="319"/>
      <c r="F59" s="319"/>
      <c r="G59" s="320"/>
      <c r="H59" s="321"/>
    </row>
    <row r="60" spans="2:8" s="322" customFormat="1" ht="15" customHeight="1" x14ac:dyDescent="0.25">
      <c r="B60" s="373" t="s">
        <v>39</v>
      </c>
      <c r="C60" s="374"/>
      <c r="D60" s="374"/>
      <c r="E60" s="374"/>
      <c r="F60" s="374"/>
      <c r="G60" s="374"/>
      <c r="H60" s="375"/>
    </row>
    <row r="61" spans="2:8" s="316" customFormat="1" ht="30" customHeight="1" x14ac:dyDescent="0.25">
      <c r="B61" s="151" t="s">
        <v>23</v>
      </c>
      <c r="C61" s="152" t="s">
        <v>24</v>
      </c>
      <c r="D61" s="152" t="s">
        <v>25</v>
      </c>
      <c r="E61" s="88" t="s">
        <v>26</v>
      </c>
      <c r="F61" s="153" t="s">
        <v>27</v>
      </c>
      <c r="G61" s="153" t="s">
        <v>28</v>
      </c>
      <c r="H61" s="154" t="s">
        <v>93</v>
      </c>
    </row>
    <row r="62" spans="2:8" s="316" customFormat="1" ht="15" customHeight="1" x14ac:dyDescent="0.25">
      <c r="B62" s="155" t="s">
        <v>42</v>
      </c>
      <c r="C62" s="156">
        <v>17000</v>
      </c>
      <c r="D62" s="156">
        <v>4000</v>
      </c>
      <c r="E62" s="157">
        <v>20</v>
      </c>
      <c r="F62" s="157">
        <v>10</v>
      </c>
      <c r="G62" s="156">
        <v>3</v>
      </c>
      <c r="H62" s="158">
        <v>68</v>
      </c>
    </row>
    <row r="63" spans="2:8" s="316" customFormat="1" ht="15" customHeight="1" x14ac:dyDescent="0.25">
      <c r="B63" s="155" t="s">
        <v>30</v>
      </c>
      <c r="C63" s="159">
        <v>2500</v>
      </c>
      <c r="D63" s="159">
        <v>600</v>
      </c>
      <c r="E63" s="160">
        <v>15</v>
      </c>
      <c r="F63" s="160">
        <v>10</v>
      </c>
      <c r="G63" s="159">
        <v>0.3</v>
      </c>
      <c r="H63" s="161">
        <v>13</v>
      </c>
    </row>
    <row r="64" spans="2:8" s="322" customFormat="1" ht="15" customHeight="1" x14ac:dyDescent="0.25">
      <c r="B64" s="155" t="s">
        <v>31</v>
      </c>
      <c r="C64" s="159">
        <v>2600</v>
      </c>
      <c r="D64" s="159">
        <v>600</v>
      </c>
      <c r="E64" s="160">
        <v>20</v>
      </c>
      <c r="F64" s="160">
        <v>4</v>
      </c>
      <c r="G64" s="159">
        <v>0.2</v>
      </c>
      <c r="H64" s="161">
        <v>25</v>
      </c>
    </row>
    <row r="65" spans="2:8" s="322" customFormat="1" ht="15" customHeight="1" x14ac:dyDescent="0.25">
      <c r="B65" s="155" t="s">
        <v>32</v>
      </c>
      <c r="C65" s="159">
        <v>9400</v>
      </c>
      <c r="D65" s="159">
        <v>1900</v>
      </c>
      <c r="E65" s="160">
        <v>20</v>
      </c>
      <c r="F65" s="160">
        <v>10</v>
      </c>
      <c r="G65" s="159">
        <v>9.5</v>
      </c>
      <c r="H65" s="161">
        <v>47</v>
      </c>
    </row>
    <row r="66" spans="2:8" s="322" customFormat="1" ht="15" customHeight="1" x14ac:dyDescent="0.25">
      <c r="B66" s="155" t="s">
        <v>33</v>
      </c>
      <c r="C66" s="159">
        <v>1100</v>
      </c>
      <c r="D66" s="159">
        <v>200</v>
      </c>
      <c r="E66" s="160">
        <v>20</v>
      </c>
      <c r="F66" s="160">
        <v>10</v>
      </c>
      <c r="G66" s="159">
        <v>0.1</v>
      </c>
      <c r="H66" s="161">
        <v>5</v>
      </c>
    </row>
    <row r="67" spans="2:8" s="322" customFormat="1" ht="15" customHeight="1" x14ac:dyDescent="0.25">
      <c r="B67" s="323" t="s">
        <v>34</v>
      </c>
      <c r="C67" s="324">
        <v>4450</v>
      </c>
      <c r="D67" s="324">
        <v>900</v>
      </c>
      <c r="E67" s="325">
        <v>15</v>
      </c>
      <c r="F67" s="325">
        <v>10</v>
      </c>
      <c r="G67" s="324">
        <v>0.2</v>
      </c>
      <c r="H67" s="326">
        <v>24</v>
      </c>
    </row>
    <row r="68" spans="2:8" s="322" customFormat="1" ht="15" customHeight="1" x14ac:dyDescent="0.25">
      <c r="B68" s="323" t="s">
        <v>35</v>
      </c>
      <c r="C68" s="324">
        <v>3000</v>
      </c>
      <c r="D68" s="324">
        <v>1500</v>
      </c>
      <c r="E68" s="325">
        <v>20</v>
      </c>
      <c r="F68" s="325">
        <v>10</v>
      </c>
      <c r="G68" s="324">
        <v>0.2</v>
      </c>
      <c r="H68" s="326">
        <v>8</v>
      </c>
    </row>
    <row r="69" spans="2:8" s="322" customFormat="1" ht="15" customHeight="1" x14ac:dyDescent="0.25">
      <c r="B69" s="323" t="s">
        <v>36</v>
      </c>
      <c r="C69" s="324">
        <v>2500</v>
      </c>
      <c r="D69" s="324">
        <v>600</v>
      </c>
      <c r="E69" s="325">
        <v>20</v>
      </c>
      <c r="F69" s="325">
        <v>5</v>
      </c>
      <c r="G69" s="324">
        <v>1.5</v>
      </c>
      <c r="H69" s="326">
        <v>21</v>
      </c>
    </row>
    <row r="70" spans="2:8" s="322" customFormat="1" ht="15" customHeight="1" x14ac:dyDescent="0.25">
      <c r="B70" s="323" t="s">
        <v>64</v>
      </c>
      <c r="C70" s="324">
        <v>1000</v>
      </c>
      <c r="D70" s="324">
        <v>0</v>
      </c>
      <c r="E70" s="325">
        <v>5</v>
      </c>
      <c r="F70" s="325">
        <v>7</v>
      </c>
      <c r="G70" s="324">
        <v>0</v>
      </c>
      <c r="H70" s="326">
        <v>29</v>
      </c>
    </row>
    <row r="71" spans="2:8" s="292" customFormat="1" ht="39.950000000000003" customHeight="1" x14ac:dyDescent="0.2">
      <c r="B71" s="386" t="s">
        <v>108</v>
      </c>
      <c r="C71" s="387"/>
      <c r="D71" s="387"/>
      <c r="E71" s="387"/>
      <c r="F71" s="387"/>
      <c r="G71" s="387"/>
      <c r="H71" s="388"/>
    </row>
    <row r="72" spans="2:8" s="292" customFormat="1" ht="15" customHeight="1" thickBot="1" x14ac:dyDescent="0.25">
      <c r="B72" s="367" t="s">
        <v>90</v>
      </c>
      <c r="C72" s="368"/>
      <c r="D72" s="368"/>
      <c r="E72" s="368"/>
      <c r="F72" s="368"/>
      <c r="G72" s="368"/>
      <c r="H72" s="369"/>
    </row>
    <row r="73" spans="2:8" s="300" customFormat="1" ht="14.1" customHeight="1" thickBot="1" x14ac:dyDescent="0.25"/>
    <row r="74" spans="2:8" s="292" customFormat="1" ht="30" customHeight="1" thickBot="1" x14ac:dyDescent="0.25">
      <c r="B74" s="370" t="s">
        <v>91</v>
      </c>
      <c r="C74" s="371"/>
      <c r="D74" s="371"/>
      <c r="E74" s="371"/>
      <c r="F74" s="371"/>
      <c r="G74" s="371"/>
      <c r="H74" s="372"/>
    </row>
    <row r="75" spans="2:8" ht="27.75" customHeight="1" x14ac:dyDescent="0.25">
      <c r="H75" s="60"/>
    </row>
    <row r="76" spans="2:8" ht="15.95" customHeight="1" x14ac:dyDescent="0.25">
      <c r="C76" s="61"/>
      <c r="D76" s="61"/>
      <c r="E76" s="62"/>
      <c r="F76" s="62"/>
      <c r="G76" s="60"/>
      <c r="H76" s="60"/>
    </row>
    <row r="77" spans="2:8" ht="15.95" customHeight="1" x14ac:dyDescent="0.25">
      <c r="C77" s="61"/>
      <c r="D77" s="61"/>
      <c r="E77" s="62"/>
      <c r="F77" s="62"/>
      <c r="G77" s="60"/>
      <c r="H77" s="60"/>
    </row>
    <row r="78" spans="2:8" ht="15.95" customHeight="1" x14ac:dyDescent="0.25">
      <c r="C78" s="61"/>
      <c r="D78" s="61"/>
      <c r="E78" s="62"/>
      <c r="F78" s="62"/>
      <c r="G78" s="60"/>
      <c r="H78" s="60"/>
    </row>
    <row r="79" spans="2:8" ht="15.95" customHeight="1" x14ac:dyDescent="0.25">
      <c r="C79" s="61"/>
      <c r="D79" s="61"/>
      <c r="E79" s="62"/>
      <c r="F79" s="62"/>
      <c r="G79" s="60"/>
      <c r="H79" s="60"/>
    </row>
    <row r="80" spans="2:8" ht="15.95" customHeight="1" x14ac:dyDescent="0.25">
      <c r="C80" s="61"/>
      <c r="D80" s="61"/>
      <c r="E80" s="62"/>
      <c r="F80" s="62"/>
      <c r="G80" s="60"/>
      <c r="H80" s="60"/>
    </row>
  </sheetData>
  <sheetProtection algorithmName="SHA-512" hashValue="qO8PppRnyzyYx7jk6r3PbDwEsplDTjCw1Zz4Y+xVLUJT6yEeg05PYoqYZ7Sy3wZ0aGGDumky9n3Iw9UN2Gs3Wg==" saltValue="uEcbPoyAS6zDIQOE9TGmjQ==" spinCount="100000" sheet="1" objects="1" scenarios="1"/>
  <mergeCells count="54">
    <mergeCell ref="B50:H50"/>
    <mergeCell ref="B52:H52"/>
    <mergeCell ref="B57:H57"/>
    <mergeCell ref="B55:H55"/>
    <mergeCell ref="B56:H56"/>
    <mergeCell ref="G28:H28"/>
    <mergeCell ref="G32:H32"/>
    <mergeCell ref="G31:H31"/>
    <mergeCell ref="G30:H30"/>
    <mergeCell ref="G14:H14"/>
    <mergeCell ref="G27:H27"/>
    <mergeCell ref="G26:H26"/>
    <mergeCell ref="G25:H25"/>
    <mergeCell ref="G13:H13"/>
    <mergeCell ref="G12:H12"/>
    <mergeCell ref="G11:H11"/>
    <mergeCell ref="G22:H22"/>
    <mergeCell ref="G19:H19"/>
    <mergeCell ref="G18:H18"/>
    <mergeCell ref="G17:H17"/>
    <mergeCell ref="G16:H16"/>
    <mergeCell ref="G15:H15"/>
    <mergeCell ref="B72:H72"/>
    <mergeCell ref="B74:H74"/>
    <mergeCell ref="B60:H60"/>
    <mergeCell ref="G5:H5"/>
    <mergeCell ref="B1:H1"/>
    <mergeCell ref="B2:H2"/>
    <mergeCell ref="B3:H3"/>
    <mergeCell ref="B4:H4"/>
    <mergeCell ref="G10:H10"/>
    <mergeCell ref="G7:H7"/>
    <mergeCell ref="G20:H20"/>
    <mergeCell ref="B71:H71"/>
    <mergeCell ref="B35:H35"/>
    <mergeCell ref="B37:H37"/>
    <mergeCell ref="B38:H38"/>
    <mergeCell ref="B39:H39"/>
    <mergeCell ref="B58:H58"/>
    <mergeCell ref="B34:H34"/>
    <mergeCell ref="B47:H47"/>
    <mergeCell ref="B49:H49"/>
    <mergeCell ref="B51:H51"/>
    <mergeCell ref="B53:H53"/>
    <mergeCell ref="B54:H54"/>
    <mergeCell ref="B40:H40"/>
    <mergeCell ref="B42:H42"/>
    <mergeCell ref="B43:H43"/>
    <mergeCell ref="B45:H45"/>
    <mergeCell ref="B46:H46"/>
    <mergeCell ref="B41:H41"/>
    <mergeCell ref="B36:H36"/>
    <mergeCell ref="B44:H44"/>
    <mergeCell ref="B48:H48"/>
  </mergeCells>
  <phoneticPr fontId="8" type="noConversion"/>
  <conditionalFormatting sqref="G22">
    <cfRule type="cellIs" dxfId="17" priority="3" operator="equal">
      <formula>0</formula>
    </cfRule>
  </conditionalFormatting>
  <conditionalFormatting sqref="G28">
    <cfRule type="cellIs" dxfId="16" priority="2" operator="equal">
      <formula>0</formula>
    </cfRule>
  </conditionalFormatting>
  <conditionalFormatting sqref="G30:G32">
    <cfRule type="cellIs" dxfId="15" priority="1" operator="equal">
      <formula>0</formula>
    </cfRule>
  </conditionalFormatting>
  <pageMargins left="0.25" right="0.25" top="0.75" bottom="0.75" header="0.3" footer="0.3"/>
  <pageSetup fitToWidth="0" orientation="portrait" horizontalDpi="4294967292" verticalDpi="4294967292" r:id="rId1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J71"/>
  <sheetViews>
    <sheetView showGridLines="0" tabSelected="1" zoomScaleNormal="100" zoomScalePageLayoutView="150" workbookViewId="0">
      <selection activeCell="B71" sqref="B71:H71"/>
    </sheetView>
  </sheetViews>
  <sheetFormatPr defaultColWidth="11" defaultRowHeight="15.75" x14ac:dyDescent="0.25"/>
  <cols>
    <col min="1" max="1" width="5.625" customWidth="1"/>
    <col min="2" max="2" width="28.5" customWidth="1"/>
    <col min="3" max="3" width="10.625" style="2" customWidth="1"/>
    <col min="4" max="7" width="10.625" customWidth="1"/>
    <col min="8" max="8" width="11.125" customWidth="1"/>
  </cols>
  <sheetData>
    <row r="1" spans="2:10" s="6" customForma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s="6" customFormat="1" x14ac:dyDescent="0.25">
      <c r="B2" s="412" t="s">
        <v>131</v>
      </c>
      <c r="C2" s="413"/>
      <c r="D2" s="413"/>
      <c r="E2" s="413"/>
      <c r="F2" s="413"/>
      <c r="G2" s="413"/>
      <c r="H2" s="414"/>
    </row>
    <row r="3" spans="2:10" s="6" customFormat="1" x14ac:dyDescent="0.25">
      <c r="B3" s="412" t="s">
        <v>87</v>
      </c>
      <c r="C3" s="413"/>
      <c r="D3" s="413"/>
      <c r="E3" s="413"/>
      <c r="F3" s="413"/>
      <c r="G3" s="413"/>
      <c r="H3" s="414"/>
    </row>
    <row r="4" spans="2:10" s="6" customForma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211" customFormat="1" x14ac:dyDescent="0.25">
      <c r="B5" s="106"/>
      <c r="C5" s="290" t="s">
        <v>0</v>
      </c>
      <c r="D5" s="52" t="s">
        <v>1</v>
      </c>
      <c r="E5" s="52" t="s">
        <v>2</v>
      </c>
      <c r="F5" s="54" t="s">
        <v>40</v>
      </c>
      <c r="G5" s="508" t="s">
        <v>41</v>
      </c>
      <c r="H5" s="509"/>
    </row>
    <row r="6" spans="2:10" s="6" customFormat="1" x14ac:dyDescent="0.25">
      <c r="B6" s="198" t="s">
        <v>3</v>
      </c>
      <c r="C6" s="199"/>
      <c r="D6" s="200"/>
      <c r="E6" s="200"/>
      <c r="F6" s="200"/>
      <c r="G6" s="200"/>
      <c r="H6" s="201"/>
    </row>
    <row r="7" spans="2:10" x14ac:dyDescent="0.25">
      <c r="B7" s="181" t="s">
        <v>20</v>
      </c>
      <c r="C7" s="124" t="s">
        <v>21</v>
      </c>
      <c r="D7" s="182">
        <v>20</v>
      </c>
      <c r="E7" s="183">
        <v>332</v>
      </c>
      <c r="F7" s="183">
        <v>6640</v>
      </c>
      <c r="G7" s="384"/>
      <c r="H7" s="385"/>
    </row>
    <row r="8" spans="2:10" x14ac:dyDescent="0.25">
      <c r="B8" s="125"/>
      <c r="C8" s="124"/>
      <c r="D8" s="182"/>
      <c r="E8" s="183"/>
      <c r="F8" s="183"/>
      <c r="G8" s="184"/>
      <c r="H8" s="127"/>
    </row>
    <row r="9" spans="2:10" s="1" customFormat="1" ht="18.75" x14ac:dyDescent="0.3">
      <c r="B9" s="115" t="s">
        <v>100</v>
      </c>
      <c r="C9" s="124"/>
      <c r="D9" s="182"/>
      <c r="E9" s="183"/>
      <c r="F9" s="183"/>
      <c r="G9" s="184"/>
      <c r="H9" s="127"/>
      <c r="J9"/>
    </row>
    <row r="10" spans="2:10" x14ac:dyDescent="0.25">
      <c r="B10" s="128" t="s">
        <v>94</v>
      </c>
      <c r="C10" s="124" t="s">
        <v>6</v>
      </c>
      <c r="D10" s="182">
        <v>1</v>
      </c>
      <c r="E10" s="183">
        <v>80</v>
      </c>
      <c r="F10" s="183">
        <v>80</v>
      </c>
      <c r="G10" s="384"/>
      <c r="H10" s="385"/>
    </row>
    <row r="11" spans="2:10" x14ac:dyDescent="0.25">
      <c r="B11" s="128" t="s">
        <v>116</v>
      </c>
      <c r="C11" s="124" t="s">
        <v>22</v>
      </c>
      <c r="D11" s="182">
        <v>2</v>
      </c>
      <c r="E11" s="183">
        <v>350</v>
      </c>
      <c r="F11" s="183">
        <v>700</v>
      </c>
      <c r="G11" s="384"/>
      <c r="H11" s="385"/>
    </row>
    <row r="12" spans="2:10" x14ac:dyDescent="0.25">
      <c r="B12" s="128" t="s">
        <v>101</v>
      </c>
      <c r="C12" s="124" t="s">
        <v>7</v>
      </c>
      <c r="D12" s="182">
        <v>2</v>
      </c>
      <c r="E12" s="183">
        <v>40</v>
      </c>
      <c r="F12" s="183">
        <v>80</v>
      </c>
      <c r="G12" s="384"/>
      <c r="H12" s="385"/>
    </row>
    <row r="13" spans="2:10" x14ac:dyDescent="0.25">
      <c r="B13" s="128" t="s">
        <v>92</v>
      </c>
      <c r="C13" s="124" t="s">
        <v>6</v>
      </c>
      <c r="D13" s="182">
        <v>1</v>
      </c>
      <c r="E13" s="183">
        <v>80</v>
      </c>
      <c r="F13" s="183">
        <v>80</v>
      </c>
      <c r="G13" s="384"/>
      <c r="H13" s="385"/>
    </row>
    <row r="14" spans="2:10" x14ac:dyDescent="0.25">
      <c r="B14" s="128" t="s">
        <v>95</v>
      </c>
      <c r="C14" s="124" t="s">
        <v>7</v>
      </c>
      <c r="D14" s="182">
        <v>0.33</v>
      </c>
      <c r="E14" s="183">
        <v>50</v>
      </c>
      <c r="F14" s="183">
        <v>17</v>
      </c>
      <c r="G14" s="384"/>
      <c r="H14" s="385"/>
    </row>
    <row r="15" spans="2:10" x14ac:dyDescent="0.25">
      <c r="B15" s="128" t="s">
        <v>96</v>
      </c>
      <c r="C15" s="124" t="s">
        <v>9</v>
      </c>
      <c r="D15" s="182">
        <v>646</v>
      </c>
      <c r="E15" s="183">
        <v>0.7</v>
      </c>
      <c r="F15" s="183">
        <v>452</v>
      </c>
      <c r="G15" s="384"/>
      <c r="H15" s="385"/>
    </row>
    <row r="16" spans="2:10" x14ac:dyDescent="0.25">
      <c r="B16" s="128" t="s">
        <v>97</v>
      </c>
      <c r="C16" s="124" t="s">
        <v>10</v>
      </c>
      <c r="D16" s="182">
        <v>20</v>
      </c>
      <c r="E16" s="183">
        <v>3</v>
      </c>
      <c r="F16" s="183">
        <v>60</v>
      </c>
      <c r="G16" s="384"/>
      <c r="H16" s="385"/>
    </row>
    <row r="17" spans="2:8" x14ac:dyDescent="0.25">
      <c r="B17" s="128" t="s">
        <v>135</v>
      </c>
      <c r="C17" s="124" t="s">
        <v>11</v>
      </c>
      <c r="D17" s="182">
        <v>20</v>
      </c>
      <c r="E17" s="183">
        <v>20</v>
      </c>
      <c r="F17" s="183">
        <v>400</v>
      </c>
      <c r="G17" s="384"/>
      <c r="H17" s="385"/>
    </row>
    <row r="18" spans="2:8" x14ac:dyDescent="0.25">
      <c r="B18" s="128" t="s">
        <v>12</v>
      </c>
      <c r="C18" s="124" t="s">
        <v>13</v>
      </c>
      <c r="D18" s="182">
        <v>33</v>
      </c>
      <c r="E18" s="183">
        <v>10</v>
      </c>
      <c r="F18" s="183">
        <v>330</v>
      </c>
      <c r="G18" s="384"/>
      <c r="H18" s="385"/>
    </row>
    <row r="19" spans="2:8" x14ac:dyDescent="0.25">
      <c r="B19" s="128" t="s">
        <v>14</v>
      </c>
      <c r="C19" s="124" t="s">
        <v>6</v>
      </c>
      <c r="D19" s="182">
        <v>1</v>
      </c>
      <c r="E19" s="183">
        <v>1000</v>
      </c>
      <c r="F19" s="183">
        <v>1000</v>
      </c>
      <c r="G19" s="384"/>
      <c r="H19" s="385"/>
    </row>
    <row r="20" spans="2:8" x14ac:dyDescent="0.25">
      <c r="B20" s="252" t="s">
        <v>66</v>
      </c>
      <c r="C20" s="246" t="s">
        <v>182</v>
      </c>
      <c r="D20" s="253">
        <v>2.25</v>
      </c>
      <c r="E20" s="254">
        <v>100</v>
      </c>
      <c r="F20" s="254">
        <f>D20*E20</f>
        <v>225</v>
      </c>
      <c r="G20" s="384"/>
      <c r="H20" s="385"/>
    </row>
    <row r="21" spans="2:8" x14ac:dyDescent="0.25">
      <c r="B21" s="128" t="s">
        <v>102</v>
      </c>
      <c r="C21" s="124"/>
      <c r="D21" s="182"/>
      <c r="E21" s="183"/>
      <c r="F21" s="183"/>
      <c r="G21" s="421"/>
      <c r="H21" s="422"/>
    </row>
    <row r="22" spans="2:8" s="50" customFormat="1" x14ac:dyDescent="0.25">
      <c r="B22" s="110" t="s">
        <v>15</v>
      </c>
      <c r="C22" s="56"/>
      <c r="D22" s="86"/>
      <c r="E22" s="79"/>
      <c r="F22" s="80">
        <f>SUM(F10:F20)</f>
        <v>3424</v>
      </c>
      <c r="G22" s="406">
        <f>G10+G11+G12+G13+G14+G15+G16+G17+G18+G19+G20+G21</f>
        <v>0</v>
      </c>
      <c r="H22" s="407"/>
    </row>
    <row r="23" spans="2:8" x14ac:dyDescent="0.25">
      <c r="B23" s="125"/>
      <c r="C23" s="124"/>
      <c r="D23" s="185"/>
      <c r="E23" s="186"/>
      <c r="F23" s="186"/>
      <c r="G23" s="184"/>
      <c r="H23" s="127"/>
    </row>
    <row r="24" spans="2:8" x14ac:dyDescent="0.25">
      <c r="B24" s="110" t="s">
        <v>99</v>
      </c>
      <c r="C24" s="124"/>
      <c r="D24" s="185"/>
      <c r="E24" s="186"/>
      <c r="F24" s="186"/>
      <c r="G24" s="184"/>
      <c r="H24" s="127"/>
    </row>
    <row r="25" spans="2:8" x14ac:dyDescent="0.25">
      <c r="B25" s="123" t="s">
        <v>107</v>
      </c>
      <c r="C25" s="124" t="s">
        <v>6</v>
      </c>
      <c r="D25" s="182">
        <v>1</v>
      </c>
      <c r="E25" s="183">
        <v>211</v>
      </c>
      <c r="F25" s="183">
        <v>211</v>
      </c>
      <c r="G25" s="384"/>
      <c r="H25" s="385"/>
    </row>
    <row r="26" spans="2:8" x14ac:dyDescent="0.25">
      <c r="B26" s="123" t="s">
        <v>104</v>
      </c>
      <c r="C26" s="124" t="s">
        <v>6</v>
      </c>
      <c r="D26" s="182">
        <v>1</v>
      </c>
      <c r="E26" s="183">
        <v>80</v>
      </c>
      <c r="F26" s="183">
        <v>80</v>
      </c>
      <c r="G26" s="384"/>
      <c r="H26" s="385"/>
    </row>
    <row r="27" spans="2:8" x14ac:dyDescent="0.25">
      <c r="B27" s="123" t="s">
        <v>105</v>
      </c>
      <c r="C27" s="124" t="s">
        <v>6</v>
      </c>
      <c r="D27" s="182">
        <v>1</v>
      </c>
      <c r="E27" s="183">
        <v>50</v>
      </c>
      <c r="F27" s="183">
        <v>50</v>
      </c>
      <c r="G27" s="384"/>
      <c r="H27" s="385"/>
    </row>
    <row r="28" spans="2:8" s="45" customFormat="1" x14ac:dyDescent="0.25">
      <c r="B28" s="110" t="s">
        <v>16</v>
      </c>
      <c r="C28" s="56"/>
      <c r="D28" s="78"/>
      <c r="E28" s="80"/>
      <c r="F28" s="80">
        <f>SUM(F25:F27)</f>
        <v>341</v>
      </c>
      <c r="G28" s="410">
        <f>G25+G26+G27</f>
        <v>0</v>
      </c>
      <c r="H28" s="411"/>
    </row>
    <row r="29" spans="2:8" s="45" customFormat="1" ht="16.5" thickBot="1" x14ac:dyDescent="0.3">
      <c r="B29" s="114"/>
      <c r="C29" s="47"/>
      <c r="D29" s="84"/>
      <c r="E29" s="70"/>
      <c r="F29" s="70"/>
      <c r="G29" s="85"/>
      <c r="H29" s="187"/>
    </row>
    <row r="30" spans="2:8" s="83" customFormat="1" ht="24" customHeight="1" thickBot="1" x14ac:dyDescent="0.35">
      <c r="B30" s="114" t="s">
        <v>17</v>
      </c>
      <c r="C30" s="47"/>
      <c r="D30" s="84"/>
      <c r="E30" s="70"/>
      <c r="F30" s="70">
        <f>F22+F28</f>
        <v>3765</v>
      </c>
      <c r="G30" s="469">
        <f>G22+G28</f>
        <v>0</v>
      </c>
      <c r="H30" s="470"/>
    </row>
    <row r="31" spans="2:8" s="50" customFormat="1" ht="16.5" thickBot="1" x14ac:dyDescent="0.3">
      <c r="B31" s="188" t="s">
        <v>18</v>
      </c>
      <c r="C31" s="189"/>
      <c r="D31" s="193"/>
      <c r="E31" s="194"/>
      <c r="F31" s="194">
        <f>F7-F22</f>
        <v>3216</v>
      </c>
      <c r="G31" s="467">
        <f>G7-G22</f>
        <v>0</v>
      </c>
      <c r="H31" s="468"/>
    </row>
    <row r="32" spans="2:8" s="50" customFormat="1" ht="21.95" customHeight="1" thickBot="1" x14ac:dyDescent="0.3">
      <c r="B32" s="114" t="s">
        <v>19</v>
      </c>
      <c r="C32" s="47"/>
      <c r="D32" s="84"/>
      <c r="E32" s="70"/>
      <c r="F32" s="70">
        <f>F7-F30</f>
        <v>2875</v>
      </c>
      <c r="G32" s="469">
        <f>G7-G30</f>
        <v>0</v>
      </c>
      <c r="H32" s="470"/>
    </row>
    <row r="33" spans="2:8" ht="16.5" thickBot="1" x14ac:dyDescent="0.3"/>
    <row r="34" spans="2:8" s="105" customFormat="1" ht="15.9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240" customFormat="1" ht="15.95" customHeight="1" x14ac:dyDescent="0.25">
      <c r="B35" s="505" t="s">
        <v>262</v>
      </c>
      <c r="C35" s="506"/>
      <c r="D35" s="506"/>
      <c r="E35" s="506"/>
      <c r="F35" s="506"/>
      <c r="G35" s="506"/>
      <c r="H35" s="507"/>
    </row>
    <row r="36" spans="2:8" s="240" customFormat="1" ht="15.95" customHeight="1" x14ac:dyDescent="0.25">
      <c r="B36" s="403" t="s">
        <v>144</v>
      </c>
      <c r="C36" s="434"/>
      <c r="D36" s="434"/>
      <c r="E36" s="434"/>
      <c r="F36" s="434"/>
      <c r="G36" s="434"/>
      <c r="H36" s="435"/>
    </row>
    <row r="37" spans="2:8" s="240" customFormat="1" ht="15.95" customHeight="1" x14ac:dyDescent="0.25">
      <c r="B37" s="403" t="s">
        <v>154</v>
      </c>
      <c r="C37" s="434"/>
      <c r="D37" s="434"/>
      <c r="E37" s="434"/>
      <c r="F37" s="434"/>
      <c r="G37" s="434"/>
      <c r="H37" s="435"/>
    </row>
    <row r="38" spans="2:8" s="240" customFormat="1" ht="15.95" customHeight="1" x14ac:dyDescent="0.25">
      <c r="B38" s="403" t="s">
        <v>153</v>
      </c>
      <c r="C38" s="434"/>
      <c r="D38" s="434"/>
      <c r="E38" s="434"/>
      <c r="F38" s="434"/>
      <c r="G38" s="434"/>
      <c r="H38" s="435"/>
    </row>
    <row r="39" spans="2:8" s="240" customFormat="1" ht="15.95" customHeight="1" x14ac:dyDescent="0.25">
      <c r="B39" s="403" t="s">
        <v>152</v>
      </c>
      <c r="C39" s="434"/>
      <c r="D39" s="434"/>
      <c r="E39" s="434"/>
      <c r="F39" s="434"/>
      <c r="G39" s="434"/>
      <c r="H39" s="435"/>
    </row>
    <row r="40" spans="2:8" s="240" customFormat="1" ht="15.95" customHeight="1" x14ac:dyDescent="0.25">
      <c r="B40" s="403" t="s">
        <v>160</v>
      </c>
      <c r="C40" s="434"/>
      <c r="D40" s="434"/>
      <c r="E40" s="434"/>
      <c r="F40" s="434"/>
      <c r="G40" s="434"/>
      <c r="H40" s="435"/>
    </row>
    <row r="41" spans="2:8" s="240" customFormat="1" ht="15.95" customHeight="1" x14ac:dyDescent="0.25">
      <c r="B41" s="364" t="s">
        <v>119</v>
      </c>
      <c r="C41" s="365"/>
      <c r="D41" s="365"/>
      <c r="E41" s="365"/>
      <c r="F41" s="365"/>
      <c r="G41" s="365"/>
      <c r="H41" s="366"/>
    </row>
    <row r="42" spans="2:8" s="55" customFormat="1" ht="15.95" customHeight="1" x14ac:dyDescent="0.25">
      <c r="B42" s="364" t="s">
        <v>220</v>
      </c>
      <c r="C42" s="365"/>
      <c r="D42" s="365"/>
      <c r="E42" s="365"/>
      <c r="F42" s="365"/>
      <c r="G42" s="365"/>
      <c r="H42" s="366"/>
    </row>
    <row r="43" spans="2:8" s="55" customFormat="1" ht="15.95" customHeight="1" x14ac:dyDescent="0.25">
      <c r="B43" s="364" t="s">
        <v>151</v>
      </c>
      <c r="C43" s="365"/>
      <c r="D43" s="365"/>
      <c r="E43" s="365"/>
      <c r="F43" s="365"/>
      <c r="G43" s="365"/>
      <c r="H43" s="366"/>
    </row>
    <row r="44" spans="2:8" s="240" customFormat="1" ht="15.95" customHeight="1" x14ac:dyDescent="0.25">
      <c r="B44" s="364" t="s">
        <v>120</v>
      </c>
      <c r="C44" s="365"/>
      <c r="D44" s="365"/>
      <c r="E44" s="365"/>
      <c r="F44" s="365"/>
      <c r="G44" s="365"/>
      <c r="H44" s="366"/>
    </row>
    <row r="45" spans="2:8" s="240" customFormat="1" ht="15.95" customHeight="1" x14ac:dyDescent="0.25">
      <c r="B45" s="403" t="s">
        <v>225</v>
      </c>
      <c r="C45" s="434"/>
      <c r="D45" s="434"/>
      <c r="E45" s="434"/>
      <c r="F45" s="434"/>
      <c r="G45" s="434"/>
      <c r="H45" s="435"/>
    </row>
    <row r="46" spans="2:8" s="240" customFormat="1" ht="15.95" customHeight="1" x14ac:dyDescent="0.25">
      <c r="B46" s="403" t="s">
        <v>206</v>
      </c>
      <c r="C46" s="434"/>
      <c r="D46" s="434"/>
      <c r="E46" s="434"/>
      <c r="F46" s="434"/>
      <c r="G46" s="434"/>
      <c r="H46" s="435"/>
    </row>
    <row r="47" spans="2:8" s="240" customFormat="1" ht="15.95" customHeight="1" x14ac:dyDescent="0.25">
      <c r="B47" s="403" t="s">
        <v>207</v>
      </c>
      <c r="C47" s="434"/>
      <c r="D47" s="434"/>
      <c r="E47" s="434"/>
      <c r="F47" s="434"/>
      <c r="G47" s="434"/>
      <c r="H47" s="435"/>
    </row>
    <row r="48" spans="2:8" s="240" customFormat="1" ht="15.95" customHeight="1" x14ac:dyDescent="0.25">
      <c r="B48" s="403" t="s">
        <v>221</v>
      </c>
      <c r="C48" s="434"/>
      <c r="D48" s="434"/>
      <c r="E48" s="434"/>
      <c r="F48" s="434"/>
      <c r="G48" s="434"/>
      <c r="H48" s="435"/>
    </row>
    <row r="49" spans="2:8" s="240" customFormat="1" ht="15.95" customHeight="1" x14ac:dyDescent="0.25">
      <c r="B49" s="403" t="s">
        <v>223</v>
      </c>
      <c r="C49" s="434"/>
      <c r="D49" s="434"/>
      <c r="E49" s="434"/>
      <c r="F49" s="434"/>
      <c r="G49" s="434"/>
      <c r="H49" s="435"/>
    </row>
    <row r="50" spans="2:8" s="240" customFormat="1" ht="15.95" customHeight="1" x14ac:dyDescent="0.25">
      <c r="B50" s="403" t="s">
        <v>222</v>
      </c>
      <c r="C50" s="434"/>
      <c r="D50" s="434"/>
      <c r="E50" s="434"/>
      <c r="F50" s="434"/>
      <c r="G50" s="434"/>
      <c r="H50" s="435"/>
    </row>
    <row r="51" spans="2:8" s="240" customFormat="1" ht="15.95" customHeight="1" x14ac:dyDescent="0.25">
      <c r="B51" s="403" t="s">
        <v>224</v>
      </c>
      <c r="C51" s="456"/>
      <c r="D51" s="456"/>
      <c r="E51" s="456"/>
      <c r="F51" s="456"/>
      <c r="G51" s="456"/>
      <c r="H51" s="457"/>
    </row>
    <row r="52" spans="2:8" s="240" customFormat="1" ht="15.95" customHeight="1" x14ac:dyDescent="0.25">
      <c r="B52" s="436" t="s">
        <v>121</v>
      </c>
      <c r="C52" s="434"/>
      <c r="D52" s="434"/>
      <c r="E52" s="434"/>
      <c r="F52" s="434"/>
      <c r="G52" s="434"/>
      <c r="H52" s="435"/>
    </row>
    <row r="53" spans="2:8" s="240" customFormat="1" ht="15.95" customHeight="1" x14ac:dyDescent="0.25">
      <c r="B53" s="436" t="s">
        <v>122</v>
      </c>
      <c r="C53" s="434"/>
      <c r="D53" s="434"/>
      <c r="E53" s="434"/>
      <c r="F53" s="434"/>
      <c r="G53" s="434"/>
      <c r="H53" s="435"/>
    </row>
    <row r="54" spans="2:8" s="240" customFormat="1" ht="15.95" customHeight="1" x14ac:dyDescent="0.25">
      <c r="B54" s="436" t="s">
        <v>123</v>
      </c>
      <c r="C54" s="434"/>
      <c r="D54" s="434"/>
      <c r="E54" s="434"/>
      <c r="F54" s="434"/>
      <c r="G54" s="434"/>
      <c r="H54" s="435"/>
    </row>
    <row r="55" spans="2:8" s="240" customFormat="1" ht="15.95" customHeight="1" x14ac:dyDescent="0.25">
      <c r="B55" s="436" t="s">
        <v>124</v>
      </c>
      <c r="C55" s="434"/>
      <c r="D55" s="434"/>
      <c r="E55" s="434"/>
      <c r="F55" s="434"/>
      <c r="G55" s="434"/>
      <c r="H55" s="435"/>
    </row>
    <row r="56" spans="2:8" s="40" customFormat="1" ht="15.95" customHeight="1" thickBot="1" x14ac:dyDescent="0.3">
      <c r="B56" s="504" t="s">
        <v>125</v>
      </c>
      <c r="C56" s="459"/>
      <c r="D56" s="459"/>
      <c r="E56" s="459"/>
      <c r="F56" s="459"/>
      <c r="G56" s="459"/>
      <c r="H56" s="460"/>
    </row>
    <row r="57" spans="2:8" ht="16.5" thickBot="1" x14ac:dyDescent="0.3">
      <c r="B57" s="59"/>
      <c r="C57" s="10"/>
      <c r="D57" s="10"/>
      <c r="E57" s="10"/>
      <c r="F57" s="10"/>
      <c r="G57" s="10"/>
      <c r="H57" s="10"/>
    </row>
    <row r="58" spans="2:8" ht="15.95" customHeight="1" x14ac:dyDescent="0.25">
      <c r="B58" s="430" t="s">
        <v>39</v>
      </c>
      <c r="C58" s="431"/>
      <c r="D58" s="431"/>
      <c r="E58" s="431"/>
      <c r="F58" s="431"/>
      <c r="G58" s="431"/>
      <c r="H58" s="432"/>
    </row>
    <row r="59" spans="2:8" ht="30" customHeight="1" x14ac:dyDescent="0.25">
      <c r="B59" s="134" t="s">
        <v>23</v>
      </c>
      <c r="C59" s="135" t="s">
        <v>24</v>
      </c>
      <c r="D59" s="135" t="s">
        <v>25</v>
      </c>
      <c r="E59" s="89" t="s">
        <v>26</v>
      </c>
      <c r="F59" s="135" t="s">
        <v>27</v>
      </c>
      <c r="G59" s="135" t="s">
        <v>28</v>
      </c>
      <c r="H59" s="168" t="s">
        <v>29</v>
      </c>
    </row>
    <row r="60" spans="2:8" ht="15.95" customHeight="1" x14ac:dyDescent="0.25">
      <c r="B60" s="138" t="s">
        <v>42</v>
      </c>
      <c r="C60" s="172">
        <v>17000</v>
      </c>
      <c r="D60" s="172">
        <v>4000</v>
      </c>
      <c r="E60" s="173">
        <v>20</v>
      </c>
      <c r="F60" s="173">
        <v>10</v>
      </c>
      <c r="G60" s="172">
        <v>3</v>
      </c>
      <c r="H60" s="174">
        <v>68</v>
      </c>
    </row>
    <row r="61" spans="2:8" ht="15.95" customHeight="1" x14ac:dyDescent="0.25">
      <c r="B61" s="138" t="s">
        <v>30</v>
      </c>
      <c r="C61" s="175">
        <v>2500</v>
      </c>
      <c r="D61" s="175">
        <v>600</v>
      </c>
      <c r="E61" s="176">
        <v>15</v>
      </c>
      <c r="F61" s="176">
        <v>10</v>
      </c>
      <c r="G61" s="175">
        <v>0.3</v>
      </c>
      <c r="H61" s="177">
        <v>13</v>
      </c>
    </row>
    <row r="62" spans="2:8" ht="15.95" customHeight="1" x14ac:dyDescent="0.25">
      <c r="B62" s="138" t="s">
        <v>31</v>
      </c>
      <c r="C62" s="175">
        <v>2600</v>
      </c>
      <c r="D62" s="175">
        <v>600</v>
      </c>
      <c r="E62" s="176">
        <v>20</v>
      </c>
      <c r="F62" s="176">
        <v>4</v>
      </c>
      <c r="G62" s="175">
        <v>0.2</v>
      </c>
      <c r="H62" s="177">
        <v>25</v>
      </c>
    </row>
    <row r="63" spans="2:8" ht="15.95" customHeight="1" x14ac:dyDescent="0.25">
      <c r="B63" s="138" t="s">
        <v>32</v>
      </c>
      <c r="C63" s="175">
        <v>9400</v>
      </c>
      <c r="D63" s="175">
        <v>1.9</v>
      </c>
      <c r="E63" s="176">
        <v>20</v>
      </c>
      <c r="F63" s="176">
        <v>10</v>
      </c>
      <c r="G63" s="175">
        <v>9.5</v>
      </c>
      <c r="H63" s="177">
        <v>47</v>
      </c>
    </row>
    <row r="64" spans="2:8" ht="15.95" customHeight="1" x14ac:dyDescent="0.25">
      <c r="B64" s="138" t="s">
        <v>33</v>
      </c>
      <c r="C64" s="175">
        <v>1100</v>
      </c>
      <c r="D64" s="175">
        <v>200</v>
      </c>
      <c r="E64" s="176">
        <v>20</v>
      </c>
      <c r="F64" s="176">
        <v>10</v>
      </c>
      <c r="G64" s="175">
        <v>0.1</v>
      </c>
      <c r="H64" s="177">
        <v>5</v>
      </c>
    </row>
    <row r="65" spans="2:8" s="9" customFormat="1" ht="15.95" customHeight="1" x14ac:dyDescent="0.25">
      <c r="B65" s="147" t="s">
        <v>34</v>
      </c>
      <c r="C65" s="178">
        <v>4450</v>
      </c>
      <c r="D65" s="178">
        <v>900</v>
      </c>
      <c r="E65" s="179">
        <v>15</v>
      </c>
      <c r="F65" s="179">
        <v>10</v>
      </c>
      <c r="G65" s="178">
        <v>0.2</v>
      </c>
      <c r="H65" s="180">
        <v>24</v>
      </c>
    </row>
    <row r="66" spans="2:8" s="9" customFormat="1" ht="15.95" customHeight="1" x14ac:dyDescent="0.25">
      <c r="B66" s="147" t="s">
        <v>35</v>
      </c>
      <c r="C66" s="178">
        <v>3000</v>
      </c>
      <c r="D66" s="178">
        <v>1500</v>
      </c>
      <c r="E66" s="179">
        <v>20</v>
      </c>
      <c r="F66" s="179">
        <v>5</v>
      </c>
      <c r="G66" s="178">
        <v>1.5</v>
      </c>
      <c r="H66" s="180">
        <v>21</v>
      </c>
    </row>
    <row r="67" spans="2:8" s="9" customFormat="1" ht="15.95" customHeight="1" x14ac:dyDescent="0.25">
      <c r="B67" s="147" t="s">
        <v>36</v>
      </c>
      <c r="C67" s="178">
        <v>2500</v>
      </c>
      <c r="D67" s="178">
        <v>600</v>
      </c>
      <c r="E67" s="179">
        <v>20</v>
      </c>
      <c r="F67" s="179">
        <v>5</v>
      </c>
      <c r="G67" s="178">
        <v>1.5</v>
      </c>
      <c r="H67" s="180">
        <v>21</v>
      </c>
    </row>
    <row r="68" spans="2:8" s="292" customFormat="1" ht="29.1" customHeight="1" x14ac:dyDescent="0.2">
      <c r="B68" s="418" t="s">
        <v>108</v>
      </c>
      <c r="C68" s="419"/>
      <c r="D68" s="419"/>
      <c r="E68" s="419"/>
      <c r="F68" s="419"/>
      <c r="G68" s="419"/>
      <c r="H68" s="420"/>
    </row>
    <row r="69" spans="2:8" s="292" customFormat="1" ht="15.95" customHeight="1" thickBot="1" x14ac:dyDescent="0.25">
      <c r="B69" s="427" t="s">
        <v>90</v>
      </c>
      <c r="C69" s="428"/>
      <c r="D69" s="428"/>
      <c r="E69" s="428"/>
      <c r="F69" s="428"/>
      <c r="G69" s="428"/>
      <c r="H69" s="429"/>
    </row>
    <row r="70" spans="2:8" s="292" customFormat="1" ht="12.75" thickBot="1" x14ac:dyDescent="0.25">
      <c r="B70" s="300"/>
      <c r="C70" s="300"/>
      <c r="D70" s="300"/>
      <c r="E70" s="300"/>
      <c r="F70" s="300"/>
      <c r="G70" s="300"/>
      <c r="H70" s="300"/>
    </row>
    <row r="71" spans="2:8" s="292" customFormat="1" ht="30" customHeight="1" thickBot="1" x14ac:dyDescent="0.25">
      <c r="B71" s="370" t="s">
        <v>91</v>
      </c>
      <c r="C71" s="371"/>
      <c r="D71" s="371"/>
      <c r="E71" s="371"/>
      <c r="F71" s="371"/>
      <c r="G71" s="371"/>
      <c r="H71" s="372"/>
    </row>
  </sheetData>
  <sheetProtection algorithmName="SHA-512" hashValue="eIRARYzXKJYfa1GM1AICX1mKX2eAT97kiQk4p6MmNxY7GL6j9Pl8DrlPneVm0r0ZznQkF0TuUOSO0cm5N4N7lw==" saltValue="t7WEEHasjE8veWY/Xxqi1A==" spinCount="100000" sheet="1" objects="1" scenarios="1"/>
  <mergeCells count="53">
    <mergeCell ref="B71:H71"/>
    <mergeCell ref="B58:H58"/>
    <mergeCell ref="G11:H11"/>
    <mergeCell ref="G10:H10"/>
    <mergeCell ref="G7:H7"/>
    <mergeCell ref="B68:H68"/>
    <mergeCell ref="B69:H69"/>
    <mergeCell ref="G16:H16"/>
    <mergeCell ref="G15:H15"/>
    <mergeCell ref="G14:H14"/>
    <mergeCell ref="G13:H13"/>
    <mergeCell ref="G12:H12"/>
    <mergeCell ref="G21:H21"/>
    <mergeCell ref="G20:H20"/>
    <mergeCell ref="G19:H19"/>
    <mergeCell ref="G18:H18"/>
    <mergeCell ref="B3:H3"/>
    <mergeCell ref="B2:H2"/>
    <mergeCell ref="B1:H1"/>
    <mergeCell ref="G5:H5"/>
    <mergeCell ref="G17:H17"/>
    <mergeCell ref="G32:H32"/>
    <mergeCell ref="G31:H31"/>
    <mergeCell ref="G30:H30"/>
    <mergeCell ref="G28:H28"/>
    <mergeCell ref="B4:H4"/>
    <mergeCell ref="G27:H27"/>
    <mergeCell ref="G26:H26"/>
    <mergeCell ref="G25:H25"/>
    <mergeCell ref="G22:H22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4:H44"/>
    <mergeCell ref="B43:H43"/>
    <mergeCell ref="B53:H53"/>
    <mergeCell ref="B54:H54"/>
    <mergeCell ref="B55:H55"/>
    <mergeCell ref="B56:H56"/>
    <mergeCell ref="B45:H45"/>
    <mergeCell ref="B46:H46"/>
    <mergeCell ref="B48:H48"/>
    <mergeCell ref="B50:H50"/>
    <mergeCell ref="B52:H52"/>
    <mergeCell ref="B51:H51"/>
    <mergeCell ref="B49:H49"/>
    <mergeCell ref="B47:H47"/>
  </mergeCells>
  <phoneticPr fontId="8" type="noConversion"/>
  <conditionalFormatting sqref="G22">
    <cfRule type="cellIs" dxfId="1" priority="2" operator="equal">
      <formula>0</formula>
    </cfRule>
  </conditionalFormatting>
  <conditionalFormatting sqref="G28:G32">
    <cfRule type="cellIs" dxfId="0" priority="1" operator="equal">
      <formula>0</formula>
    </cfRule>
  </conditionalFormatting>
  <pageMargins left="0.25" right="0.25" top="0.75" bottom="0.75" header="0.3" footer="0.3"/>
  <pageSetup fitToHeight="0" orientation="portrait" horizontalDpi="4294967292" verticalDpi="4294967292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J77"/>
  <sheetViews>
    <sheetView showGridLines="0" topLeftCell="A7" zoomScaleNormal="100" zoomScalePageLayoutView="150" workbookViewId="0">
      <selection activeCell="I6" sqref="I6"/>
    </sheetView>
  </sheetViews>
  <sheetFormatPr defaultColWidth="11" defaultRowHeight="15.95" customHeight="1" x14ac:dyDescent="0.25"/>
  <cols>
    <col min="1" max="1" width="5.625" customWidth="1"/>
    <col min="2" max="2" width="22.625" customWidth="1"/>
    <col min="3" max="3" width="10.625" style="2" customWidth="1"/>
    <col min="4" max="4" width="10.625" style="15" customWidth="1"/>
    <col min="5" max="8" width="10.625" style="19" customWidth="1"/>
  </cols>
  <sheetData>
    <row r="1" spans="2:10" ht="15.95" customHeigh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ht="15.95" customHeight="1" x14ac:dyDescent="0.25">
      <c r="B2" s="412" t="s">
        <v>263</v>
      </c>
      <c r="C2" s="413"/>
      <c r="D2" s="413"/>
      <c r="E2" s="413"/>
      <c r="F2" s="413"/>
      <c r="G2" s="413"/>
      <c r="H2" s="414"/>
    </row>
    <row r="3" spans="2:10" ht="15.95" customHeight="1" x14ac:dyDescent="0.25">
      <c r="B3" s="412" t="s">
        <v>79</v>
      </c>
      <c r="C3" s="413"/>
      <c r="D3" s="413"/>
      <c r="E3" s="413"/>
      <c r="F3" s="413"/>
      <c r="G3" s="413"/>
      <c r="H3" s="414"/>
    </row>
    <row r="4" spans="2:10" ht="15.95" customHeigh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13" customFormat="1" ht="15.95" customHeight="1" x14ac:dyDescent="0.25">
      <c r="B5" s="106"/>
      <c r="C5" s="290" t="s">
        <v>0</v>
      </c>
      <c r="D5" s="51" t="s">
        <v>1</v>
      </c>
      <c r="E5" s="288" t="s">
        <v>2</v>
      </c>
      <c r="F5" s="288" t="s">
        <v>40</v>
      </c>
      <c r="G5" s="376" t="s">
        <v>41</v>
      </c>
      <c r="H5" s="377"/>
    </row>
    <row r="6" spans="2:10" s="1" customFormat="1" ht="15.95" customHeight="1" x14ac:dyDescent="0.3">
      <c r="B6" s="111" t="s">
        <v>3</v>
      </c>
      <c r="C6" s="81"/>
      <c r="D6" s="82"/>
      <c r="E6" s="36"/>
      <c r="F6" s="36"/>
      <c r="G6" s="204"/>
      <c r="H6" s="205"/>
    </row>
    <row r="7" spans="2:10" ht="15.95" customHeight="1" x14ac:dyDescent="0.25">
      <c r="B7" s="123" t="s">
        <v>45</v>
      </c>
      <c r="C7" s="124" t="s">
        <v>43</v>
      </c>
      <c r="D7" s="206">
        <v>600</v>
      </c>
      <c r="E7" s="72">
        <v>32</v>
      </c>
      <c r="F7" s="72">
        <v>19200</v>
      </c>
      <c r="G7" s="384"/>
      <c r="H7" s="385"/>
    </row>
    <row r="8" spans="2:10" ht="15.95" customHeight="1" x14ac:dyDescent="0.25">
      <c r="B8" s="125"/>
      <c r="C8" s="124"/>
      <c r="D8" s="206"/>
      <c r="E8" s="72"/>
      <c r="F8" s="72"/>
      <c r="G8" s="207"/>
      <c r="H8" s="208"/>
    </row>
    <row r="9" spans="2:10" s="1" customFormat="1" ht="15.95" customHeight="1" x14ac:dyDescent="0.3">
      <c r="B9" s="96" t="s">
        <v>100</v>
      </c>
      <c r="C9" s="81"/>
      <c r="D9" s="82"/>
      <c r="E9" s="36"/>
      <c r="F9" s="36"/>
      <c r="G9" s="209"/>
      <c r="H9" s="205"/>
      <c r="J9"/>
    </row>
    <row r="10" spans="2:10" ht="15.95" customHeight="1" x14ac:dyDescent="0.25">
      <c r="B10" s="210" t="s">
        <v>185</v>
      </c>
      <c r="C10" s="124" t="s">
        <v>6</v>
      </c>
      <c r="D10" s="206">
        <v>1</v>
      </c>
      <c r="E10" s="72">
        <v>80</v>
      </c>
      <c r="F10" s="72">
        <v>80</v>
      </c>
      <c r="G10" s="384"/>
      <c r="H10" s="385"/>
    </row>
    <row r="11" spans="2:10" ht="15.95" customHeight="1" x14ac:dyDescent="0.25">
      <c r="B11" s="210" t="s">
        <v>186</v>
      </c>
      <c r="C11" s="124" t="s">
        <v>22</v>
      </c>
      <c r="D11" s="206">
        <v>14</v>
      </c>
      <c r="E11" s="72">
        <v>50</v>
      </c>
      <c r="F11" s="72">
        <v>700</v>
      </c>
      <c r="G11" s="421"/>
      <c r="H11" s="422"/>
    </row>
    <row r="12" spans="2:10" ht="15.95" customHeight="1" x14ac:dyDescent="0.25">
      <c r="B12" s="210" t="s">
        <v>76</v>
      </c>
      <c r="C12" s="124" t="s">
        <v>7</v>
      </c>
      <c r="D12" s="206">
        <v>2</v>
      </c>
      <c r="E12" s="72">
        <v>40</v>
      </c>
      <c r="F12" s="72">
        <v>80</v>
      </c>
      <c r="G12" s="408"/>
      <c r="H12" s="409"/>
    </row>
    <row r="13" spans="2:10" ht="15.95" customHeight="1" x14ac:dyDescent="0.25">
      <c r="B13" s="210" t="s">
        <v>8</v>
      </c>
      <c r="C13" s="124" t="s">
        <v>6</v>
      </c>
      <c r="D13" s="206">
        <v>1</v>
      </c>
      <c r="E13" s="72">
        <v>80</v>
      </c>
      <c r="F13" s="72">
        <v>80</v>
      </c>
      <c r="G13" s="401"/>
      <c r="H13" s="402"/>
    </row>
    <row r="14" spans="2:10" ht="15.95" customHeight="1" x14ac:dyDescent="0.25">
      <c r="B14" s="210" t="s">
        <v>189</v>
      </c>
      <c r="C14" s="124" t="s">
        <v>7</v>
      </c>
      <c r="D14" s="206">
        <v>0.33</v>
      </c>
      <c r="E14" s="72">
        <v>50</v>
      </c>
      <c r="F14" s="72">
        <v>17</v>
      </c>
      <c r="G14" s="401"/>
      <c r="H14" s="402"/>
    </row>
    <row r="15" spans="2:10" ht="15.95" customHeight="1" x14ac:dyDescent="0.25">
      <c r="B15" s="210" t="s">
        <v>190</v>
      </c>
      <c r="C15" s="124" t="s">
        <v>9</v>
      </c>
      <c r="D15" s="206">
        <v>296</v>
      </c>
      <c r="E15" s="72">
        <v>0.7</v>
      </c>
      <c r="F15" s="72">
        <v>207</v>
      </c>
      <c r="G15" s="401"/>
      <c r="H15" s="402"/>
    </row>
    <row r="16" spans="2:10" ht="15.95" customHeight="1" x14ac:dyDescent="0.25">
      <c r="B16" s="210" t="s">
        <v>191</v>
      </c>
      <c r="C16" s="124" t="s">
        <v>10</v>
      </c>
      <c r="D16" s="206">
        <v>20</v>
      </c>
      <c r="E16" s="72">
        <v>3</v>
      </c>
      <c r="F16" s="72">
        <v>60</v>
      </c>
      <c r="G16" s="401"/>
      <c r="H16" s="402"/>
    </row>
    <row r="17" spans="2:10" ht="15.95" customHeight="1" x14ac:dyDescent="0.25">
      <c r="B17" s="245" t="s">
        <v>132</v>
      </c>
      <c r="C17" s="246" t="s">
        <v>11</v>
      </c>
      <c r="D17" s="247">
        <v>600</v>
      </c>
      <c r="E17" s="248">
        <v>2.7</v>
      </c>
      <c r="F17" s="248">
        <v>1620</v>
      </c>
      <c r="G17" s="401"/>
      <c r="H17" s="402"/>
    </row>
    <row r="18" spans="2:10" ht="15.95" customHeight="1" x14ac:dyDescent="0.25">
      <c r="B18" s="210" t="s">
        <v>12</v>
      </c>
      <c r="C18" s="124" t="s">
        <v>13</v>
      </c>
      <c r="D18" s="206">
        <v>220</v>
      </c>
      <c r="E18" s="72">
        <v>10</v>
      </c>
      <c r="F18" s="72">
        <v>2200</v>
      </c>
      <c r="G18" s="401"/>
      <c r="H18" s="402"/>
    </row>
    <row r="19" spans="2:10" ht="15.95" customHeight="1" x14ac:dyDescent="0.25">
      <c r="B19" s="210" t="s">
        <v>14</v>
      </c>
      <c r="C19" s="124" t="s">
        <v>6</v>
      </c>
      <c r="D19" s="206">
        <v>1</v>
      </c>
      <c r="E19" s="72">
        <v>1000</v>
      </c>
      <c r="F19" s="72">
        <v>1000</v>
      </c>
      <c r="G19" s="401"/>
      <c r="H19" s="402"/>
    </row>
    <row r="20" spans="2:10" ht="15.95" customHeight="1" x14ac:dyDescent="0.25">
      <c r="B20" s="245" t="s">
        <v>66</v>
      </c>
      <c r="C20" s="246" t="s">
        <v>182</v>
      </c>
      <c r="D20" s="247">
        <v>3.75</v>
      </c>
      <c r="E20" s="248">
        <v>100</v>
      </c>
      <c r="F20" s="248">
        <f>D20*E20</f>
        <v>375</v>
      </c>
      <c r="G20" s="401"/>
      <c r="H20" s="402"/>
    </row>
    <row r="21" spans="2:10" ht="15.95" customHeight="1" x14ac:dyDescent="0.25">
      <c r="B21" s="210" t="s">
        <v>65</v>
      </c>
      <c r="C21" s="124"/>
      <c r="D21" s="206"/>
      <c r="E21" s="72"/>
      <c r="F21" s="72"/>
      <c r="G21" s="408"/>
      <c r="H21" s="409"/>
    </row>
    <row r="22" spans="2:10" s="50" customFormat="1" ht="15.95" customHeight="1" x14ac:dyDescent="0.25">
      <c r="B22" s="110" t="s">
        <v>15</v>
      </c>
      <c r="C22" s="56"/>
      <c r="D22" s="57"/>
      <c r="E22" s="58"/>
      <c r="F22" s="58">
        <f>SUM(F10:F20)</f>
        <v>6419</v>
      </c>
      <c r="G22" s="410">
        <f>SUM(G10:H21)</f>
        <v>0</v>
      </c>
      <c r="H22" s="411"/>
    </row>
    <row r="23" spans="2:10" ht="15.95" customHeight="1" x14ac:dyDescent="0.25">
      <c r="B23" s="125"/>
      <c r="C23" s="124"/>
      <c r="D23" s="206"/>
      <c r="E23" s="72"/>
      <c r="F23" s="72"/>
      <c r="G23" s="207"/>
      <c r="H23" s="208"/>
    </row>
    <row r="24" spans="2:10" ht="15.95" customHeight="1" x14ac:dyDescent="0.25">
      <c r="B24" s="111" t="s">
        <v>99</v>
      </c>
      <c r="C24" s="81"/>
      <c r="D24" s="82"/>
      <c r="E24" s="36"/>
      <c r="F24" s="36"/>
      <c r="G24" s="209"/>
      <c r="H24" s="205"/>
    </row>
    <row r="25" spans="2:10" ht="15.95" customHeight="1" x14ac:dyDescent="0.25">
      <c r="B25" s="123" t="s">
        <v>61</v>
      </c>
      <c r="C25" s="124" t="s">
        <v>6</v>
      </c>
      <c r="D25" s="206">
        <v>1</v>
      </c>
      <c r="E25" s="72">
        <v>240</v>
      </c>
      <c r="F25" s="72">
        <v>240</v>
      </c>
      <c r="G25" s="401"/>
      <c r="H25" s="402"/>
    </row>
    <row r="26" spans="2:10" ht="15.95" customHeight="1" x14ac:dyDescent="0.25">
      <c r="B26" s="123" t="s">
        <v>62</v>
      </c>
      <c r="C26" s="124" t="s">
        <v>6</v>
      </c>
      <c r="D26" s="206">
        <v>1</v>
      </c>
      <c r="E26" s="72">
        <v>80</v>
      </c>
      <c r="F26" s="72">
        <v>80</v>
      </c>
      <c r="G26" s="401"/>
      <c r="H26" s="402"/>
    </row>
    <row r="27" spans="2:10" ht="15.95" customHeight="1" x14ac:dyDescent="0.25">
      <c r="B27" s="123" t="s">
        <v>63</v>
      </c>
      <c r="C27" s="124" t="s">
        <v>6</v>
      </c>
      <c r="D27" s="206">
        <v>1</v>
      </c>
      <c r="E27" s="72">
        <v>50</v>
      </c>
      <c r="F27" s="72">
        <v>50</v>
      </c>
      <c r="G27" s="401"/>
      <c r="H27" s="402"/>
    </row>
    <row r="28" spans="2:10" s="45" customFormat="1" ht="15.95" customHeight="1" x14ac:dyDescent="0.25">
      <c r="B28" s="110" t="s">
        <v>16</v>
      </c>
      <c r="C28" s="56"/>
      <c r="D28" s="57"/>
      <c r="E28" s="58"/>
      <c r="F28" s="58">
        <f>SUM(F25:F27)</f>
        <v>370</v>
      </c>
      <c r="G28" s="406">
        <f>SUM(G25:H27)</f>
        <v>0</v>
      </c>
      <c r="H28" s="407"/>
    </row>
    <row r="29" spans="2:10" s="3" customFormat="1" ht="15.95" customHeight="1" x14ac:dyDescent="0.25">
      <c r="B29" s="125"/>
      <c r="C29" s="124"/>
      <c r="D29" s="206"/>
      <c r="E29" s="72"/>
      <c r="F29" s="72"/>
      <c r="G29" s="404"/>
      <c r="H29" s="405"/>
    </row>
    <row r="30" spans="2:10" s="3" customFormat="1" ht="15.95" customHeight="1" thickBot="1" x14ac:dyDescent="0.3">
      <c r="B30" s="114" t="s">
        <v>17</v>
      </c>
      <c r="C30" s="47"/>
      <c r="D30" s="48"/>
      <c r="E30" s="49"/>
      <c r="F30" s="49">
        <f>F22+F28</f>
        <v>6789</v>
      </c>
      <c r="G30" s="423">
        <f>G22+G28</f>
        <v>0</v>
      </c>
      <c r="H30" s="424"/>
      <c r="J30" s="21"/>
    </row>
    <row r="31" spans="2:10" s="3" customFormat="1" ht="15.95" customHeight="1" thickBot="1" x14ac:dyDescent="0.3">
      <c r="B31" s="114" t="s">
        <v>18</v>
      </c>
      <c r="C31" s="47"/>
      <c r="D31" s="48"/>
      <c r="E31" s="49"/>
      <c r="F31" s="49">
        <f>F7-F22</f>
        <v>12781</v>
      </c>
      <c r="G31" s="423">
        <f>G7-G22</f>
        <v>0</v>
      </c>
      <c r="H31" s="424"/>
      <c r="J31" s="21"/>
    </row>
    <row r="32" spans="2:10" s="3" customFormat="1" ht="15.95" customHeight="1" thickBot="1" x14ac:dyDescent="0.3">
      <c r="B32" s="114" t="s">
        <v>19</v>
      </c>
      <c r="C32" s="47"/>
      <c r="D32" s="48"/>
      <c r="E32" s="49"/>
      <c r="F32" s="49">
        <f>F7-F30</f>
        <v>12411</v>
      </c>
      <c r="G32" s="423">
        <f>G7-G30</f>
        <v>0</v>
      </c>
      <c r="H32" s="424"/>
      <c r="J32" s="21"/>
    </row>
    <row r="33" spans="2:8" s="3" customFormat="1" ht="15.95" customHeight="1" thickBot="1" x14ac:dyDescent="0.3">
      <c r="C33" s="7"/>
      <c r="D33" s="16"/>
      <c r="E33" s="21"/>
      <c r="F33" s="21"/>
      <c r="G33" s="24"/>
      <c r="H33" s="21"/>
    </row>
    <row r="34" spans="2:8" s="291" customFormat="1" ht="1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293" customFormat="1" ht="15" customHeight="1" x14ac:dyDescent="0.25">
      <c r="B35" s="403" t="s">
        <v>159</v>
      </c>
      <c r="C35" s="399"/>
      <c r="D35" s="399"/>
      <c r="E35" s="399"/>
      <c r="F35" s="399"/>
      <c r="G35" s="399"/>
      <c r="H35" s="400"/>
    </row>
    <row r="36" spans="2:8" s="293" customFormat="1" ht="15" customHeight="1" x14ac:dyDescent="0.25">
      <c r="B36" s="403" t="s">
        <v>194</v>
      </c>
      <c r="C36" s="399"/>
      <c r="D36" s="399"/>
      <c r="E36" s="399"/>
      <c r="F36" s="399"/>
      <c r="G36" s="399"/>
      <c r="H36" s="400"/>
    </row>
    <row r="37" spans="2:8" s="293" customFormat="1" ht="15" customHeight="1" x14ac:dyDescent="0.25">
      <c r="B37" s="403" t="s">
        <v>144</v>
      </c>
      <c r="C37" s="399"/>
      <c r="D37" s="399"/>
      <c r="E37" s="399"/>
      <c r="F37" s="399"/>
      <c r="G37" s="399"/>
      <c r="H37" s="400"/>
    </row>
    <row r="38" spans="2:8" s="293" customFormat="1" ht="15" customHeight="1" x14ac:dyDescent="0.25">
      <c r="B38" s="403" t="s">
        <v>154</v>
      </c>
      <c r="C38" s="399"/>
      <c r="D38" s="399"/>
      <c r="E38" s="399"/>
      <c r="F38" s="399"/>
      <c r="G38" s="399"/>
      <c r="H38" s="400"/>
    </row>
    <row r="39" spans="2:8" s="293" customFormat="1" ht="15" customHeight="1" x14ac:dyDescent="0.25">
      <c r="B39" s="403" t="s">
        <v>153</v>
      </c>
      <c r="C39" s="399"/>
      <c r="D39" s="399"/>
      <c r="E39" s="399"/>
      <c r="F39" s="399"/>
      <c r="G39" s="399"/>
      <c r="H39" s="400"/>
    </row>
    <row r="40" spans="2:8" s="293" customFormat="1" ht="15" customHeight="1" x14ac:dyDescent="0.25">
      <c r="B40" s="403" t="s">
        <v>152</v>
      </c>
      <c r="C40" s="399"/>
      <c r="D40" s="399"/>
      <c r="E40" s="399"/>
      <c r="F40" s="399"/>
      <c r="G40" s="399"/>
      <c r="H40" s="400"/>
    </row>
    <row r="41" spans="2:8" s="293" customFormat="1" ht="15" customHeight="1" x14ac:dyDescent="0.25">
      <c r="B41" s="403" t="s">
        <v>160</v>
      </c>
      <c r="C41" s="399"/>
      <c r="D41" s="399"/>
      <c r="E41" s="399"/>
      <c r="F41" s="399"/>
      <c r="G41" s="399"/>
      <c r="H41" s="400"/>
    </row>
    <row r="42" spans="2:8" s="293" customFormat="1" ht="15" customHeight="1" x14ac:dyDescent="0.25">
      <c r="B42" s="364" t="s">
        <v>119</v>
      </c>
      <c r="C42" s="365"/>
      <c r="D42" s="365"/>
      <c r="E42" s="365"/>
      <c r="F42" s="365"/>
      <c r="G42" s="365"/>
      <c r="H42" s="366"/>
    </row>
    <row r="43" spans="2:8" s="293" customFormat="1" ht="15" customHeight="1" x14ac:dyDescent="0.25">
      <c r="B43" s="364" t="s">
        <v>158</v>
      </c>
      <c r="C43" s="365"/>
      <c r="D43" s="365"/>
      <c r="E43" s="365"/>
      <c r="F43" s="365"/>
      <c r="G43" s="365"/>
      <c r="H43" s="366"/>
    </row>
    <row r="44" spans="2:8" s="293" customFormat="1" ht="15" customHeight="1" x14ac:dyDescent="0.25">
      <c r="B44" s="364" t="s">
        <v>161</v>
      </c>
      <c r="C44" s="365"/>
      <c r="D44" s="365"/>
      <c r="E44" s="365"/>
      <c r="F44" s="365"/>
      <c r="G44" s="365"/>
      <c r="H44" s="366"/>
    </row>
    <row r="45" spans="2:8" s="293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293" customFormat="1" ht="15" customHeight="1" x14ac:dyDescent="0.25">
      <c r="B46" s="361" t="s">
        <v>225</v>
      </c>
      <c r="C46" s="399"/>
      <c r="D46" s="399"/>
      <c r="E46" s="399"/>
      <c r="F46" s="399"/>
      <c r="G46" s="399"/>
      <c r="H46" s="400"/>
    </row>
    <row r="47" spans="2:8" s="293" customFormat="1" ht="15" customHeight="1" x14ac:dyDescent="0.25">
      <c r="B47" s="361" t="s">
        <v>235</v>
      </c>
      <c r="C47" s="399"/>
      <c r="D47" s="399"/>
      <c r="E47" s="399"/>
      <c r="F47" s="399"/>
      <c r="G47" s="399"/>
      <c r="H47" s="400"/>
    </row>
    <row r="48" spans="2:8" s="293" customFormat="1" ht="15" customHeight="1" x14ac:dyDescent="0.25">
      <c r="B48" s="361" t="s">
        <v>236</v>
      </c>
      <c r="C48" s="399"/>
      <c r="D48" s="399"/>
      <c r="E48" s="399"/>
      <c r="F48" s="399"/>
      <c r="G48" s="399"/>
      <c r="H48" s="400"/>
    </row>
    <row r="49" spans="2:8" s="293" customFormat="1" ht="15" customHeight="1" x14ac:dyDescent="0.25">
      <c r="B49" s="361" t="s">
        <v>234</v>
      </c>
      <c r="C49" s="399"/>
      <c r="D49" s="399"/>
      <c r="E49" s="399"/>
      <c r="F49" s="399"/>
      <c r="G49" s="399"/>
      <c r="H49" s="400"/>
    </row>
    <row r="50" spans="2:8" s="293" customFormat="1" ht="15" customHeight="1" x14ac:dyDescent="0.25">
      <c r="B50" s="361" t="s">
        <v>162</v>
      </c>
      <c r="C50" s="399"/>
      <c r="D50" s="399"/>
      <c r="E50" s="399"/>
      <c r="F50" s="399"/>
      <c r="G50" s="399"/>
      <c r="H50" s="400"/>
    </row>
    <row r="51" spans="2:8" s="293" customFormat="1" ht="15" customHeight="1" x14ac:dyDescent="0.25">
      <c r="B51" s="361" t="s">
        <v>209</v>
      </c>
      <c r="C51" s="399"/>
      <c r="D51" s="399"/>
      <c r="E51" s="399"/>
      <c r="F51" s="399"/>
      <c r="G51" s="399"/>
      <c r="H51" s="400"/>
    </row>
    <row r="52" spans="2:8" s="293" customFormat="1" ht="15" customHeight="1" x14ac:dyDescent="0.25">
      <c r="B52" s="361" t="s">
        <v>210</v>
      </c>
      <c r="C52" s="399"/>
      <c r="D52" s="399"/>
      <c r="E52" s="399"/>
      <c r="F52" s="399"/>
      <c r="G52" s="399"/>
      <c r="H52" s="400"/>
    </row>
    <row r="53" spans="2:8" s="293" customFormat="1" ht="15" customHeight="1" x14ac:dyDescent="0.25">
      <c r="B53" s="361" t="s">
        <v>121</v>
      </c>
      <c r="C53" s="399"/>
      <c r="D53" s="399"/>
      <c r="E53" s="399"/>
      <c r="F53" s="399"/>
      <c r="G53" s="399"/>
      <c r="H53" s="400"/>
    </row>
    <row r="54" spans="2:8" s="293" customFormat="1" ht="15" customHeight="1" x14ac:dyDescent="0.25">
      <c r="B54" s="361" t="s">
        <v>122</v>
      </c>
      <c r="C54" s="399"/>
      <c r="D54" s="399"/>
      <c r="E54" s="399"/>
      <c r="F54" s="399"/>
      <c r="G54" s="399"/>
      <c r="H54" s="400"/>
    </row>
    <row r="55" spans="2:8" s="293" customFormat="1" ht="15" customHeight="1" x14ac:dyDescent="0.25">
      <c r="B55" s="361" t="s">
        <v>123</v>
      </c>
      <c r="C55" s="399"/>
      <c r="D55" s="399"/>
      <c r="E55" s="399"/>
      <c r="F55" s="399"/>
      <c r="G55" s="399"/>
      <c r="H55" s="400"/>
    </row>
    <row r="56" spans="2:8" s="293" customFormat="1" ht="15" customHeight="1" x14ac:dyDescent="0.25">
      <c r="B56" s="361" t="s">
        <v>124</v>
      </c>
      <c r="C56" s="399"/>
      <c r="D56" s="399"/>
      <c r="E56" s="399"/>
      <c r="F56" s="399"/>
      <c r="G56" s="399"/>
      <c r="H56" s="400"/>
    </row>
    <row r="57" spans="2:8" s="293" customFormat="1" ht="15" customHeight="1" x14ac:dyDescent="0.25">
      <c r="B57" s="361" t="s">
        <v>233</v>
      </c>
      <c r="C57" s="399"/>
      <c r="D57" s="399"/>
      <c r="E57" s="399"/>
      <c r="F57" s="399"/>
      <c r="G57" s="399"/>
      <c r="H57" s="400"/>
    </row>
    <row r="58" spans="2:8" s="293" customFormat="1" ht="15" customHeight="1" thickBot="1" x14ac:dyDescent="0.3">
      <c r="B58" s="355" t="s">
        <v>217</v>
      </c>
      <c r="C58" s="425"/>
      <c r="D58" s="425"/>
      <c r="E58" s="425"/>
      <c r="F58" s="425"/>
      <c r="G58" s="425"/>
      <c r="H58" s="426"/>
    </row>
    <row r="59" spans="2:8" s="294" customFormat="1" ht="15.95" customHeight="1" thickBot="1" x14ac:dyDescent="0.3">
      <c r="B59" s="162"/>
      <c r="C59" s="162"/>
      <c r="D59" s="163"/>
      <c r="E59" s="164"/>
      <c r="F59" s="164"/>
      <c r="G59" s="164"/>
      <c r="H59" s="164"/>
    </row>
    <row r="60" spans="2:8" s="294" customFormat="1" ht="15" customHeight="1" x14ac:dyDescent="0.25">
      <c r="B60" s="430" t="s">
        <v>39</v>
      </c>
      <c r="C60" s="431"/>
      <c r="D60" s="431"/>
      <c r="E60" s="431"/>
      <c r="F60" s="431"/>
      <c r="G60" s="431"/>
      <c r="H60" s="432"/>
    </row>
    <row r="61" spans="2:8" s="294" customFormat="1" ht="30" customHeight="1" x14ac:dyDescent="0.25">
      <c r="B61" s="134" t="s">
        <v>23</v>
      </c>
      <c r="C61" s="135" t="s">
        <v>24</v>
      </c>
      <c r="D61" s="135" t="s">
        <v>25</v>
      </c>
      <c r="E61" s="87" t="s">
        <v>26</v>
      </c>
      <c r="F61" s="136" t="s">
        <v>27</v>
      </c>
      <c r="G61" s="136" t="s">
        <v>28</v>
      </c>
      <c r="H61" s="137" t="s">
        <v>29</v>
      </c>
    </row>
    <row r="62" spans="2:8" s="294" customFormat="1" ht="15" customHeight="1" x14ac:dyDescent="0.25">
      <c r="B62" s="138" t="s">
        <v>42</v>
      </c>
      <c r="C62" s="139">
        <v>17000</v>
      </c>
      <c r="D62" s="140">
        <v>4000</v>
      </c>
      <c r="E62" s="141">
        <v>20</v>
      </c>
      <c r="F62" s="141">
        <v>10</v>
      </c>
      <c r="G62" s="139">
        <v>3</v>
      </c>
      <c r="H62" s="142">
        <v>68</v>
      </c>
    </row>
    <row r="63" spans="2:8" s="294" customFormat="1" ht="15" customHeight="1" x14ac:dyDescent="0.25">
      <c r="B63" s="138" t="s">
        <v>30</v>
      </c>
      <c r="C63" s="143">
        <v>2500</v>
      </c>
      <c r="D63" s="144">
        <v>600</v>
      </c>
      <c r="E63" s="145">
        <v>15</v>
      </c>
      <c r="F63" s="145">
        <v>10</v>
      </c>
      <c r="G63" s="143">
        <v>0.3</v>
      </c>
      <c r="H63" s="146">
        <v>13</v>
      </c>
    </row>
    <row r="64" spans="2:8" s="294" customFormat="1" ht="15" customHeight="1" x14ac:dyDescent="0.25">
      <c r="B64" s="138" t="s">
        <v>31</v>
      </c>
      <c r="C64" s="143">
        <v>2600</v>
      </c>
      <c r="D64" s="144">
        <v>600</v>
      </c>
      <c r="E64" s="145">
        <v>20</v>
      </c>
      <c r="F64" s="145">
        <v>4</v>
      </c>
      <c r="G64" s="143">
        <v>0.2</v>
      </c>
      <c r="H64" s="146">
        <v>25</v>
      </c>
    </row>
    <row r="65" spans="2:8" s="294" customFormat="1" ht="15" customHeight="1" x14ac:dyDescent="0.25">
      <c r="B65" s="138" t="s">
        <v>32</v>
      </c>
      <c r="C65" s="143">
        <v>9400</v>
      </c>
      <c r="D65" s="144">
        <v>1900</v>
      </c>
      <c r="E65" s="145">
        <v>20</v>
      </c>
      <c r="F65" s="145">
        <v>10</v>
      </c>
      <c r="G65" s="143">
        <v>9.5</v>
      </c>
      <c r="H65" s="146">
        <v>47</v>
      </c>
    </row>
    <row r="66" spans="2:8" s="294" customFormat="1" ht="15" customHeight="1" x14ac:dyDescent="0.25">
      <c r="B66" s="138" t="s">
        <v>33</v>
      </c>
      <c r="C66" s="143">
        <v>1100</v>
      </c>
      <c r="D66" s="144">
        <v>200</v>
      </c>
      <c r="E66" s="145">
        <v>20</v>
      </c>
      <c r="F66" s="145">
        <v>10</v>
      </c>
      <c r="G66" s="143">
        <v>0.1</v>
      </c>
      <c r="H66" s="146">
        <v>5</v>
      </c>
    </row>
    <row r="67" spans="2:8" s="294" customFormat="1" ht="15" customHeight="1" x14ac:dyDescent="0.25">
      <c r="B67" s="295" t="s">
        <v>34</v>
      </c>
      <c r="C67" s="296">
        <v>4450</v>
      </c>
      <c r="D67" s="297">
        <v>900</v>
      </c>
      <c r="E67" s="298">
        <v>15</v>
      </c>
      <c r="F67" s="298">
        <v>10</v>
      </c>
      <c r="G67" s="296">
        <v>0.2</v>
      </c>
      <c r="H67" s="299">
        <v>24</v>
      </c>
    </row>
    <row r="68" spans="2:8" s="294" customFormat="1" ht="15" customHeight="1" x14ac:dyDescent="0.25">
      <c r="B68" s="295" t="s">
        <v>35</v>
      </c>
      <c r="C68" s="296">
        <v>3000</v>
      </c>
      <c r="D68" s="297">
        <v>1500</v>
      </c>
      <c r="E68" s="298">
        <v>20</v>
      </c>
      <c r="F68" s="298">
        <v>10</v>
      </c>
      <c r="G68" s="296">
        <v>0.2</v>
      </c>
      <c r="H68" s="299">
        <v>8</v>
      </c>
    </row>
    <row r="69" spans="2:8" s="294" customFormat="1" ht="15" customHeight="1" x14ac:dyDescent="0.25">
      <c r="B69" s="295" t="s">
        <v>36</v>
      </c>
      <c r="C69" s="296">
        <v>2500</v>
      </c>
      <c r="D69" s="297">
        <v>600</v>
      </c>
      <c r="E69" s="298">
        <v>20</v>
      </c>
      <c r="F69" s="298">
        <v>5</v>
      </c>
      <c r="G69" s="296">
        <v>1.5</v>
      </c>
      <c r="H69" s="299">
        <v>21</v>
      </c>
    </row>
    <row r="70" spans="2:8" s="294" customFormat="1" ht="15" customHeight="1" x14ac:dyDescent="0.25">
      <c r="B70" s="295" t="s">
        <v>64</v>
      </c>
      <c r="C70" s="296">
        <v>0</v>
      </c>
      <c r="D70" s="297">
        <v>0</v>
      </c>
      <c r="E70" s="298">
        <v>5</v>
      </c>
      <c r="F70" s="298">
        <v>7</v>
      </c>
      <c r="G70" s="296">
        <v>0</v>
      </c>
      <c r="H70" s="299">
        <v>29</v>
      </c>
    </row>
    <row r="71" spans="2:8" s="292" customFormat="1" ht="39" customHeight="1" x14ac:dyDescent="0.2">
      <c r="B71" s="418" t="s">
        <v>108</v>
      </c>
      <c r="C71" s="419"/>
      <c r="D71" s="419"/>
      <c r="E71" s="419"/>
      <c r="F71" s="419"/>
      <c r="G71" s="419"/>
      <c r="H71" s="420"/>
    </row>
    <row r="72" spans="2:8" s="292" customFormat="1" ht="15" customHeight="1" thickBot="1" x14ac:dyDescent="0.25">
      <c r="B72" s="427" t="s">
        <v>90</v>
      </c>
      <c r="C72" s="428"/>
      <c r="D72" s="428"/>
      <c r="E72" s="428"/>
      <c r="F72" s="428"/>
      <c r="G72" s="428"/>
      <c r="H72" s="429"/>
    </row>
    <row r="73" spans="2:8" s="241" customFormat="1" ht="14.1" customHeight="1" thickBot="1" x14ac:dyDescent="0.25"/>
    <row r="74" spans="2:8" s="292" customFormat="1" ht="30" customHeight="1" thickBot="1" x14ac:dyDescent="0.25">
      <c r="B74" s="370" t="s">
        <v>91</v>
      </c>
      <c r="C74" s="371"/>
      <c r="D74" s="371"/>
      <c r="E74" s="371"/>
      <c r="F74" s="371"/>
      <c r="G74" s="371"/>
      <c r="H74" s="372"/>
    </row>
    <row r="75" spans="2:8" ht="15.95" customHeight="1" x14ac:dyDescent="0.25">
      <c r="B75" s="165"/>
      <c r="C75" s="165"/>
      <c r="D75" s="166"/>
      <c r="E75" s="167"/>
      <c r="F75" s="167"/>
      <c r="G75" s="167"/>
      <c r="H75" s="167"/>
    </row>
    <row r="76" spans="2:8" ht="15.95" customHeight="1" x14ac:dyDescent="0.25">
      <c r="B76" s="165"/>
      <c r="C76" s="165"/>
      <c r="D76" s="166"/>
      <c r="E76" s="167"/>
      <c r="F76" s="167"/>
      <c r="G76" s="167"/>
      <c r="H76" s="167"/>
    </row>
    <row r="77" spans="2:8" ht="15.95" customHeight="1" x14ac:dyDescent="0.25">
      <c r="B77" s="165"/>
      <c r="C77" s="165"/>
      <c r="D77" s="166"/>
      <c r="E77" s="167"/>
      <c r="F77" s="167"/>
      <c r="G77" s="167"/>
      <c r="H77" s="167"/>
    </row>
  </sheetData>
  <sheetProtection algorithmName="SHA-512" hashValue="V0mVGh5zLGTQ5wGBML8EpU4bnVrv1u9GBUgoUVudY3JKkQa369Ib8XT5IlyuvVt12H5yf50Iomn1g7oaCuSh6w==" saltValue="X/4sKHiCvyM5Thq7vA3IgQ==" spinCount="100000" sheet="1" objects="1" scenarios="1"/>
  <mergeCells count="56">
    <mergeCell ref="B53:H53"/>
    <mergeCell ref="B55:H55"/>
    <mergeCell ref="B56:H56"/>
    <mergeCell ref="B57:H57"/>
    <mergeCell ref="B38:H38"/>
    <mergeCell ref="B39:H39"/>
    <mergeCell ref="B40:H40"/>
    <mergeCell ref="B41:H41"/>
    <mergeCell ref="B42:H42"/>
    <mergeCell ref="B43:H43"/>
    <mergeCell ref="B44:H44"/>
    <mergeCell ref="B52:H52"/>
    <mergeCell ref="B51:H51"/>
    <mergeCell ref="B45:H45"/>
    <mergeCell ref="B46:H46"/>
    <mergeCell ref="B47:H47"/>
    <mergeCell ref="B58:H58"/>
    <mergeCell ref="B54:H54"/>
    <mergeCell ref="B72:H72"/>
    <mergeCell ref="B74:H74"/>
    <mergeCell ref="B60:H60"/>
    <mergeCell ref="B3:H3"/>
    <mergeCell ref="B2:H2"/>
    <mergeCell ref="B1:H1"/>
    <mergeCell ref="G5:H5"/>
    <mergeCell ref="B71:H71"/>
    <mergeCell ref="G15:H15"/>
    <mergeCell ref="G14:H14"/>
    <mergeCell ref="G13:H13"/>
    <mergeCell ref="G12:H12"/>
    <mergeCell ref="B4:H4"/>
    <mergeCell ref="G7:H7"/>
    <mergeCell ref="G10:H10"/>
    <mergeCell ref="G11:H11"/>
    <mergeCell ref="G32:H32"/>
    <mergeCell ref="G31:H31"/>
    <mergeCell ref="G30:H30"/>
    <mergeCell ref="G18:H18"/>
    <mergeCell ref="G17:H17"/>
    <mergeCell ref="G16:H16"/>
    <mergeCell ref="G27:H27"/>
    <mergeCell ref="G26:H26"/>
    <mergeCell ref="G25:H25"/>
    <mergeCell ref="G21:H21"/>
    <mergeCell ref="G20:H20"/>
    <mergeCell ref="G22:H22"/>
    <mergeCell ref="B48:H48"/>
    <mergeCell ref="B49:H49"/>
    <mergeCell ref="B50:H50"/>
    <mergeCell ref="G19:H19"/>
    <mergeCell ref="B34:H34"/>
    <mergeCell ref="B35:H35"/>
    <mergeCell ref="B36:H36"/>
    <mergeCell ref="B37:H37"/>
    <mergeCell ref="G29:H29"/>
    <mergeCell ref="G28:H28"/>
  </mergeCells>
  <phoneticPr fontId="8" type="noConversion"/>
  <conditionalFormatting sqref="G22:G33">
    <cfRule type="cellIs" dxfId="14" priority="1" operator="equal">
      <formula>0</formula>
    </cfRule>
  </conditionalFormatting>
  <pageMargins left="0.25" right="0.25" top="0.75" bottom="0.75" header="0.3" footer="0.3"/>
  <pageSetup fitToHeight="0" orientation="portrait" horizontalDpi="4294967292" verticalDpi="4294967292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74"/>
  <sheetViews>
    <sheetView showGridLines="0" topLeftCell="A7" zoomScaleNormal="100" zoomScalePageLayoutView="150" workbookViewId="0">
      <selection activeCell="C24" sqref="C24"/>
    </sheetView>
  </sheetViews>
  <sheetFormatPr defaultColWidth="11" defaultRowHeight="15.75" x14ac:dyDescent="0.25"/>
  <cols>
    <col min="1" max="1" width="5.625" customWidth="1"/>
    <col min="2" max="2" width="22.625" customWidth="1"/>
    <col min="3" max="4" width="10.625" style="2" customWidth="1"/>
    <col min="5" max="5" width="10.625" style="71" customWidth="1"/>
    <col min="6" max="6" width="10.625" style="25" customWidth="1"/>
    <col min="7" max="8" width="10.625" style="19" customWidth="1"/>
  </cols>
  <sheetData>
    <row r="1" spans="2:8" s="6" customFormat="1" ht="15.95" customHeigh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8" s="6" customFormat="1" ht="15.95" customHeight="1" x14ac:dyDescent="0.25">
      <c r="B2" s="412" t="s">
        <v>129</v>
      </c>
      <c r="C2" s="413"/>
      <c r="D2" s="413"/>
      <c r="E2" s="413"/>
      <c r="F2" s="413"/>
      <c r="G2" s="413"/>
      <c r="H2" s="414"/>
    </row>
    <row r="3" spans="2:8" s="6" customFormat="1" ht="15.95" customHeight="1" x14ac:dyDescent="0.25">
      <c r="B3" s="412" t="s">
        <v>80</v>
      </c>
      <c r="C3" s="413"/>
      <c r="D3" s="413"/>
      <c r="E3" s="413"/>
      <c r="F3" s="413"/>
      <c r="G3" s="413"/>
      <c r="H3" s="414"/>
    </row>
    <row r="4" spans="2:8" s="6" customFormat="1" ht="15.95" customHeigh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8" s="211" customFormat="1" ht="15.95" customHeight="1" x14ac:dyDescent="0.25">
      <c r="B5" s="106"/>
      <c r="C5" s="290" t="s">
        <v>0</v>
      </c>
      <c r="D5" s="290" t="s">
        <v>1</v>
      </c>
      <c r="E5" s="288" t="s">
        <v>2</v>
      </c>
      <c r="F5" s="288" t="s">
        <v>40</v>
      </c>
      <c r="G5" s="376" t="s">
        <v>41</v>
      </c>
      <c r="H5" s="377"/>
    </row>
    <row r="6" spans="2:8" s="6" customFormat="1" ht="15.95" customHeight="1" x14ac:dyDescent="0.25">
      <c r="B6" s="111" t="s">
        <v>3</v>
      </c>
      <c r="C6" s="81"/>
      <c r="D6" s="81"/>
      <c r="E6" s="36"/>
      <c r="F6" s="36"/>
      <c r="G6" s="204"/>
      <c r="H6" s="205"/>
    </row>
    <row r="7" spans="2:8" s="6" customFormat="1" ht="15.95" customHeight="1" x14ac:dyDescent="0.25">
      <c r="B7" s="123" t="s">
        <v>53</v>
      </c>
      <c r="C7" s="124" t="s">
        <v>43</v>
      </c>
      <c r="D7" s="124">
        <v>800</v>
      </c>
      <c r="E7" s="72">
        <v>18</v>
      </c>
      <c r="F7" s="72">
        <f>D7*E7</f>
        <v>14400</v>
      </c>
      <c r="G7" s="384"/>
      <c r="H7" s="385"/>
    </row>
    <row r="8" spans="2:8" s="6" customFormat="1" ht="15.95" customHeight="1" x14ac:dyDescent="0.25">
      <c r="B8" s="125"/>
      <c r="C8" s="124"/>
      <c r="D8" s="124"/>
      <c r="E8" s="72"/>
      <c r="F8" s="72"/>
      <c r="G8" s="207"/>
      <c r="H8" s="208"/>
    </row>
    <row r="9" spans="2:8" s="6" customFormat="1" ht="15.95" customHeight="1" x14ac:dyDescent="0.25">
      <c r="B9" s="96" t="s">
        <v>100</v>
      </c>
      <c r="C9" s="81"/>
      <c r="D9" s="81"/>
      <c r="E9" s="36"/>
      <c r="F9" s="36"/>
      <c r="G9" s="209"/>
      <c r="H9" s="205"/>
    </row>
    <row r="10" spans="2:8" s="6" customFormat="1" ht="15.95" customHeight="1" x14ac:dyDescent="0.25">
      <c r="B10" s="128" t="s">
        <v>94</v>
      </c>
      <c r="C10" s="124" t="s">
        <v>6</v>
      </c>
      <c r="D10" s="124">
        <v>1</v>
      </c>
      <c r="E10" s="72">
        <v>80</v>
      </c>
      <c r="F10" s="72">
        <v>80</v>
      </c>
      <c r="G10" s="384"/>
      <c r="H10" s="385"/>
    </row>
    <row r="11" spans="2:8" s="6" customFormat="1" ht="15.95" customHeight="1" x14ac:dyDescent="0.25">
      <c r="B11" s="128" t="s">
        <v>116</v>
      </c>
      <c r="C11" s="124" t="s">
        <v>37</v>
      </c>
      <c r="D11" s="124">
        <v>3</v>
      </c>
      <c r="E11" s="72">
        <v>90</v>
      </c>
      <c r="F11" s="72">
        <v>270</v>
      </c>
      <c r="G11" s="384"/>
      <c r="H11" s="385"/>
    </row>
    <row r="12" spans="2:8" s="6" customFormat="1" ht="15.95" customHeight="1" x14ac:dyDescent="0.25">
      <c r="B12" s="128" t="s">
        <v>101</v>
      </c>
      <c r="C12" s="124" t="s">
        <v>7</v>
      </c>
      <c r="D12" s="124">
        <v>2</v>
      </c>
      <c r="E12" s="72">
        <v>40</v>
      </c>
      <c r="F12" s="72">
        <v>80</v>
      </c>
      <c r="G12" s="384"/>
      <c r="H12" s="385"/>
    </row>
    <row r="13" spans="2:8" ht="15.95" customHeight="1" x14ac:dyDescent="0.25">
      <c r="B13" s="95" t="s">
        <v>92</v>
      </c>
      <c r="C13" s="7" t="s">
        <v>6</v>
      </c>
      <c r="D13" s="7">
        <v>1</v>
      </c>
      <c r="E13" s="72">
        <v>80</v>
      </c>
      <c r="F13" s="38">
        <v>80</v>
      </c>
      <c r="G13" s="441"/>
      <c r="H13" s="442"/>
    </row>
    <row r="14" spans="2:8" ht="15.95" customHeight="1" x14ac:dyDescent="0.25">
      <c r="B14" s="95" t="s">
        <v>95</v>
      </c>
      <c r="C14" s="7" t="s">
        <v>7</v>
      </c>
      <c r="D14" s="7">
        <v>0.33</v>
      </c>
      <c r="E14" s="72">
        <v>50</v>
      </c>
      <c r="F14" s="38">
        <v>17</v>
      </c>
      <c r="G14" s="441"/>
      <c r="H14" s="442"/>
    </row>
    <row r="15" spans="2:8" ht="15.95" customHeight="1" x14ac:dyDescent="0.25">
      <c r="B15" s="95" t="s">
        <v>96</v>
      </c>
      <c r="C15" s="7" t="s">
        <v>9</v>
      </c>
      <c r="D15" s="7">
        <v>408</v>
      </c>
      <c r="E15" s="72">
        <v>0.9</v>
      </c>
      <c r="F15" s="38">
        <v>367</v>
      </c>
      <c r="G15" s="441"/>
      <c r="H15" s="442"/>
    </row>
    <row r="16" spans="2:8" ht="15.95" customHeight="1" x14ac:dyDescent="0.25">
      <c r="B16" s="95" t="s">
        <v>97</v>
      </c>
      <c r="C16" s="7" t="s">
        <v>10</v>
      </c>
      <c r="D16" s="7">
        <v>26</v>
      </c>
      <c r="E16" s="72">
        <v>3</v>
      </c>
      <c r="F16" s="38">
        <v>78</v>
      </c>
      <c r="G16" s="441"/>
      <c r="H16" s="442"/>
    </row>
    <row r="17" spans="2:8" ht="15.95" customHeight="1" x14ac:dyDescent="0.25">
      <c r="B17" s="95" t="s">
        <v>133</v>
      </c>
      <c r="C17" s="7" t="s">
        <v>11</v>
      </c>
      <c r="D17" s="7">
        <v>800</v>
      </c>
      <c r="E17" s="72">
        <v>1.8</v>
      </c>
      <c r="F17" s="38">
        <f>D17*E17</f>
        <v>1440</v>
      </c>
      <c r="G17" s="441"/>
      <c r="H17" s="442"/>
    </row>
    <row r="18" spans="2:8" ht="15.95" customHeight="1" x14ac:dyDescent="0.25">
      <c r="B18" s="95" t="s">
        <v>12</v>
      </c>
      <c r="C18" s="7" t="s">
        <v>13</v>
      </c>
      <c r="D18" s="7">
        <v>150</v>
      </c>
      <c r="E18" s="72">
        <v>10</v>
      </c>
      <c r="F18" s="38">
        <v>1500</v>
      </c>
      <c r="G18" s="441"/>
      <c r="H18" s="442"/>
    </row>
    <row r="19" spans="2:8" ht="15.95" customHeight="1" x14ac:dyDescent="0.25">
      <c r="B19" s="95" t="s">
        <v>14</v>
      </c>
      <c r="C19" s="7" t="s">
        <v>6</v>
      </c>
      <c r="D19" s="7">
        <v>1</v>
      </c>
      <c r="E19" s="72">
        <v>1000</v>
      </c>
      <c r="F19" s="38">
        <v>1000</v>
      </c>
      <c r="G19" s="441"/>
      <c r="H19" s="442"/>
    </row>
    <row r="20" spans="2:8" ht="15.95" customHeight="1" x14ac:dyDescent="0.25">
      <c r="B20" s="249" t="s">
        <v>66</v>
      </c>
      <c r="C20" s="250" t="s">
        <v>182</v>
      </c>
      <c r="D20" s="250">
        <v>3.75</v>
      </c>
      <c r="E20" s="248">
        <v>100</v>
      </c>
      <c r="F20" s="251">
        <f>D20*E20</f>
        <v>375</v>
      </c>
      <c r="G20" s="441"/>
      <c r="H20" s="442"/>
    </row>
    <row r="21" spans="2:8" ht="15.95" customHeight="1" x14ac:dyDescent="0.25">
      <c r="B21" s="95" t="s">
        <v>102</v>
      </c>
      <c r="C21" s="7"/>
      <c r="D21" s="7"/>
      <c r="E21" s="72"/>
      <c r="F21" s="38"/>
      <c r="G21" s="441"/>
      <c r="H21" s="442"/>
    </row>
    <row r="22" spans="2:8" s="3" customFormat="1" ht="15.95" customHeight="1" x14ac:dyDescent="0.25">
      <c r="B22" s="110" t="s">
        <v>15</v>
      </c>
      <c r="C22" s="56"/>
      <c r="D22" s="56"/>
      <c r="E22" s="58"/>
      <c r="F22" s="58">
        <f>SUM(F10:F21)</f>
        <v>5287</v>
      </c>
      <c r="G22" s="443">
        <f>G10+G11+G12+G13+G14+G15+G16+G17+G18+G19+G20+G21</f>
        <v>0</v>
      </c>
      <c r="H22" s="444"/>
    </row>
    <row r="23" spans="2:8" ht="15.95" customHeight="1" x14ac:dyDescent="0.25">
      <c r="B23" s="108"/>
      <c r="C23" s="7"/>
      <c r="D23" s="7"/>
      <c r="E23" s="72"/>
      <c r="F23" s="38"/>
      <c r="G23" s="24"/>
      <c r="H23" s="109"/>
    </row>
    <row r="24" spans="2:8" ht="15.95" customHeight="1" x14ac:dyDescent="0.25">
      <c r="B24" s="111" t="s">
        <v>99</v>
      </c>
      <c r="C24" s="5"/>
      <c r="D24" s="5"/>
      <c r="E24" s="36"/>
      <c r="F24" s="20"/>
      <c r="G24" s="23"/>
      <c r="H24" s="112"/>
    </row>
    <row r="25" spans="2:8" ht="15.95" customHeight="1" x14ac:dyDescent="0.25">
      <c r="B25" s="94" t="s">
        <v>61</v>
      </c>
      <c r="C25" s="7" t="s">
        <v>6</v>
      </c>
      <c r="D25" s="7">
        <v>1</v>
      </c>
      <c r="E25" s="72">
        <v>251</v>
      </c>
      <c r="F25" s="38">
        <v>251</v>
      </c>
      <c r="G25" s="441"/>
      <c r="H25" s="442"/>
    </row>
    <row r="26" spans="2:8" ht="15.95" customHeight="1" x14ac:dyDescent="0.25">
      <c r="B26" s="94" t="s">
        <v>62</v>
      </c>
      <c r="C26" s="7" t="s">
        <v>6</v>
      </c>
      <c r="D26" s="7">
        <v>1</v>
      </c>
      <c r="E26" s="72">
        <v>80</v>
      </c>
      <c r="F26" s="38">
        <v>80</v>
      </c>
      <c r="G26" s="441"/>
      <c r="H26" s="442"/>
    </row>
    <row r="27" spans="2:8" ht="15.95" customHeight="1" x14ac:dyDescent="0.25">
      <c r="B27" s="94" t="s">
        <v>63</v>
      </c>
      <c r="C27" s="7" t="s">
        <v>6</v>
      </c>
      <c r="D27" s="7">
        <v>1</v>
      </c>
      <c r="E27" s="72">
        <v>50</v>
      </c>
      <c r="F27" s="38">
        <v>50</v>
      </c>
      <c r="G27" s="441"/>
      <c r="H27" s="442"/>
    </row>
    <row r="28" spans="2:8" ht="15.95" customHeight="1" x14ac:dyDescent="0.25">
      <c r="B28" s="110" t="s">
        <v>16</v>
      </c>
      <c r="C28" s="56"/>
      <c r="D28" s="56"/>
      <c r="E28" s="58"/>
      <c r="F28" s="58">
        <f>SUM(F25:F27)</f>
        <v>381</v>
      </c>
      <c r="G28" s="454">
        <f>G25+G26+G27</f>
        <v>0</v>
      </c>
      <c r="H28" s="455"/>
    </row>
    <row r="29" spans="2:8" s="3" customFormat="1" ht="15.95" customHeight="1" x14ac:dyDescent="0.25">
      <c r="B29" s="108"/>
      <c r="C29" s="7"/>
      <c r="D29" s="7"/>
      <c r="E29" s="72"/>
      <c r="F29" s="38"/>
      <c r="G29" s="439"/>
      <c r="H29" s="440"/>
    </row>
    <row r="30" spans="2:8" s="3" customFormat="1" ht="15.95" customHeight="1" thickBot="1" x14ac:dyDescent="0.3">
      <c r="B30" s="114" t="s">
        <v>17</v>
      </c>
      <c r="C30" s="47"/>
      <c r="D30" s="47"/>
      <c r="E30" s="49"/>
      <c r="F30" s="49">
        <f>F22+F28</f>
        <v>5668</v>
      </c>
      <c r="G30" s="437">
        <f>G22+G28</f>
        <v>0</v>
      </c>
      <c r="H30" s="438"/>
    </row>
    <row r="31" spans="2:8" s="3" customFormat="1" ht="15.95" customHeight="1" thickBot="1" x14ac:dyDescent="0.3">
      <c r="B31" s="114" t="s">
        <v>18</v>
      </c>
      <c r="C31" s="47"/>
      <c r="D31" s="47"/>
      <c r="E31" s="49"/>
      <c r="F31" s="49">
        <f>F7-F22</f>
        <v>9113</v>
      </c>
      <c r="G31" s="437">
        <f>G7-G22</f>
        <v>0</v>
      </c>
      <c r="H31" s="438"/>
    </row>
    <row r="32" spans="2:8" s="3" customFormat="1" ht="15.95" customHeight="1" thickBot="1" x14ac:dyDescent="0.3">
      <c r="B32" s="114" t="s">
        <v>19</v>
      </c>
      <c r="C32" s="47"/>
      <c r="D32" s="47"/>
      <c r="E32" s="49"/>
      <c r="F32" s="49">
        <f>F7-F30</f>
        <v>8732</v>
      </c>
      <c r="G32" s="437">
        <f>G7-G30</f>
        <v>0</v>
      </c>
      <c r="H32" s="438"/>
    </row>
    <row r="33" spans="2:8" s="3" customFormat="1" ht="16.5" thickBot="1" x14ac:dyDescent="0.3">
      <c r="C33" s="7"/>
      <c r="D33" s="7"/>
      <c r="E33" s="72"/>
      <c r="F33" s="38"/>
      <c r="G33" s="24"/>
      <c r="H33" s="21"/>
    </row>
    <row r="34" spans="2:8" s="105" customFormat="1" ht="15" customHeight="1" x14ac:dyDescent="0.25">
      <c r="B34" s="448" t="s">
        <v>38</v>
      </c>
      <c r="C34" s="449"/>
      <c r="D34" s="449"/>
      <c r="E34" s="449"/>
      <c r="F34" s="449"/>
      <c r="G34" s="449"/>
      <c r="H34" s="450"/>
    </row>
    <row r="35" spans="2:8" s="105" customFormat="1" ht="15" customHeight="1" x14ac:dyDescent="0.25">
      <c r="B35" s="451" t="s">
        <v>197</v>
      </c>
      <c r="C35" s="452"/>
      <c r="D35" s="452"/>
      <c r="E35" s="452"/>
      <c r="F35" s="452"/>
      <c r="G35" s="452"/>
      <c r="H35" s="453"/>
    </row>
    <row r="36" spans="2:8" s="105" customFormat="1" ht="15" customHeight="1" x14ac:dyDescent="0.25">
      <c r="B36" s="283" t="s">
        <v>198</v>
      </c>
      <c r="C36" s="284"/>
      <c r="D36" s="284"/>
      <c r="E36" s="284"/>
      <c r="F36" s="284"/>
      <c r="G36" s="242"/>
      <c r="H36" s="243"/>
    </row>
    <row r="37" spans="2:8" s="105" customFormat="1" ht="15" customHeight="1" x14ac:dyDescent="0.25">
      <c r="B37" s="433" t="s">
        <v>199</v>
      </c>
      <c r="C37" s="434"/>
      <c r="D37" s="434"/>
      <c r="E37" s="434"/>
      <c r="F37" s="434"/>
      <c r="G37" s="434"/>
      <c r="H37" s="435"/>
    </row>
    <row r="38" spans="2:8" s="105" customFormat="1" ht="15" customHeight="1" x14ac:dyDescent="0.25">
      <c r="B38" s="433" t="s">
        <v>200</v>
      </c>
      <c r="C38" s="434"/>
      <c r="D38" s="434"/>
      <c r="E38" s="434"/>
      <c r="F38" s="434"/>
      <c r="G38" s="434"/>
      <c r="H38" s="435"/>
    </row>
    <row r="39" spans="2:8" s="105" customFormat="1" ht="15" customHeight="1" x14ac:dyDescent="0.25">
      <c r="B39" s="433" t="s">
        <v>201</v>
      </c>
      <c r="C39" s="434"/>
      <c r="D39" s="434"/>
      <c r="E39" s="434"/>
      <c r="F39" s="434"/>
      <c r="G39" s="434"/>
      <c r="H39" s="435"/>
    </row>
    <row r="40" spans="2:8" s="105" customFormat="1" ht="15" customHeight="1" x14ac:dyDescent="0.25">
      <c r="B40" s="433" t="s">
        <v>202</v>
      </c>
      <c r="C40" s="434"/>
      <c r="D40" s="434"/>
      <c r="E40" s="434"/>
      <c r="F40" s="434"/>
      <c r="G40" s="434"/>
      <c r="H40" s="435"/>
    </row>
    <row r="41" spans="2:8" s="105" customFormat="1" ht="15" customHeight="1" x14ac:dyDescent="0.25">
      <c r="B41" s="436" t="s">
        <v>127</v>
      </c>
      <c r="C41" s="434"/>
      <c r="D41" s="434"/>
      <c r="E41" s="434"/>
      <c r="F41" s="434"/>
      <c r="G41" s="434"/>
      <c r="H41" s="435"/>
    </row>
    <row r="42" spans="2:8" s="105" customFormat="1" ht="15" customHeight="1" x14ac:dyDescent="0.25">
      <c r="B42" s="364" t="s">
        <v>203</v>
      </c>
      <c r="C42" s="365"/>
      <c r="D42" s="365"/>
      <c r="E42" s="365"/>
      <c r="F42" s="365"/>
      <c r="G42" s="365"/>
      <c r="H42" s="366"/>
    </row>
    <row r="43" spans="2:8" s="3" customFormat="1" ht="15" customHeight="1" x14ac:dyDescent="0.25">
      <c r="B43" s="364" t="s">
        <v>204</v>
      </c>
      <c r="C43" s="365"/>
      <c r="D43" s="365"/>
      <c r="E43" s="365"/>
      <c r="F43" s="365"/>
      <c r="G43" s="365"/>
      <c r="H43" s="366"/>
    </row>
    <row r="44" spans="2:8" s="3" customFormat="1" ht="15" customHeight="1" x14ac:dyDescent="0.25">
      <c r="B44" s="364" t="s">
        <v>205</v>
      </c>
      <c r="C44" s="365"/>
      <c r="D44" s="365"/>
      <c r="E44" s="365"/>
      <c r="F44" s="365"/>
      <c r="G44" s="365"/>
      <c r="H44" s="366"/>
    </row>
    <row r="45" spans="2:8" s="105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105" customFormat="1" ht="15" customHeight="1" x14ac:dyDescent="0.25">
      <c r="B46" s="403" t="s">
        <v>225</v>
      </c>
      <c r="C46" s="434"/>
      <c r="D46" s="434"/>
      <c r="E46" s="434"/>
      <c r="F46" s="434"/>
      <c r="G46" s="434"/>
      <c r="H46" s="435"/>
    </row>
    <row r="47" spans="2:8" s="105" customFormat="1" ht="15" customHeight="1" x14ac:dyDescent="0.25">
      <c r="B47" s="433" t="s">
        <v>206</v>
      </c>
      <c r="C47" s="434"/>
      <c r="D47" s="434"/>
      <c r="E47" s="434"/>
      <c r="F47" s="434"/>
      <c r="G47" s="434"/>
      <c r="H47" s="435"/>
    </row>
    <row r="48" spans="2:8" s="105" customFormat="1" ht="15" customHeight="1" x14ac:dyDescent="0.25">
      <c r="B48" s="433" t="s">
        <v>207</v>
      </c>
      <c r="C48" s="456"/>
      <c r="D48" s="456"/>
      <c r="E48" s="456"/>
      <c r="F48" s="456"/>
      <c r="G48" s="456"/>
      <c r="H48" s="457"/>
    </row>
    <row r="49" spans="2:8" s="105" customFormat="1" ht="15" customHeight="1" x14ac:dyDescent="0.25">
      <c r="B49" s="433" t="s">
        <v>208</v>
      </c>
      <c r="C49" s="434"/>
      <c r="D49" s="434"/>
      <c r="E49" s="434"/>
      <c r="F49" s="434"/>
      <c r="G49" s="434"/>
      <c r="H49" s="435"/>
    </row>
    <row r="50" spans="2:8" s="105" customFormat="1" ht="15" customHeight="1" x14ac:dyDescent="0.25">
      <c r="B50" s="283" t="s">
        <v>162</v>
      </c>
      <c r="C50" s="284"/>
      <c r="D50" s="284"/>
      <c r="E50" s="284"/>
      <c r="F50" s="284"/>
      <c r="G50" s="242"/>
      <c r="H50" s="243"/>
    </row>
    <row r="51" spans="2:8" s="105" customFormat="1" ht="15" customHeight="1" x14ac:dyDescent="0.25">
      <c r="B51" s="433" t="s">
        <v>209</v>
      </c>
      <c r="C51" s="434"/>
      <c r="D51" s="434"/>
      <c r="E51" s="434"/>
      <c r="F51" s="434"/>
      <c r="G51" s="434"/>
      <c r="H51" s="435"/>
    </row>
    <row r="52" spans="2:8" s="105" customFormat="1" ht="15" customHeight="1" x14ac:dyDescent="0.25">
      <c r="B52" s="433" t="s">
        <v>210</v>
      </c>
      <c r="C52" s="456"/>
      <c r="D52" s="456"/>
      <c r="E52" s="456"/>
      <c r="F52" s="456"/>
      <c r="G52" s="456"/>
      <c r="H52" s="457"/>
    </row>
    <row r="53" spans="2:8" s="105" customFormat="1" ht="15" customHeight="1" x14ac:dyDescent="0.25">
      <c r="B53" s="436" t="s">
        <v>121</v>
      </c>
      <c r="C53" s="434"/>
      <c r="D53" s="434"/>
      <c r="E53" s="434"/>
      <c r="F53" s="434"/>
      <c r="G53" s="434"/>
      <c r="H53" s="435"/>
    </row>
    <row r="54" spans="2:8" s="105" customFormat="1" ht="15" customHeight="1" x14ac:dyDescent="0.25">
      <c r="B54" s="436" t="s">
        <v>122</v>
      </c>
      <c r="C54" s="434"/>
      <c r="D54" s="434"/>
      <c r="E54" s="434"/>
      <c r="F54" s="434"/>
      <c r="G54" s="434"/>
      <c r="H54" s="435"/>
    </row>
    <row r="55" spans="2:8" s="105" customFormat="1" ht="15" customHeight="1" x14ac:dyDescent="0.25">
      <c r="B55" s="436" t="s">
        <v>123</v>
      </c>
      <c r="C55" s="434"/>
      <c r="D55" s="434"/>
      <c r="E55" s="434"/>
      <c r="F55" s="434"/>
      <c r="G55" s="434"/>
      <c r="H55" s="435"/>
    </row>
    <row r="56" spans="2:8" s="105" customFormat="1" ht="15" customHeight="1" x14ac:dyDescent="0.25">
      <c r="B56" s="436" t="s">
        <v>124</v>
      </c>
      <c r="C56" s="434"/>
      <c r="D56" s="434"/>
      <c r="E56" s="434"/>
      <c r="F56" s="434"/>
      <c r="G56" s="434"/>
      <c r="H56" s="435"/>
    </row>
    <row r="57" spans="2:8" s="105" customFormat="1" ht="15" customHeight="1" x14ac:dyDescent="0.25">
      <c r="B57" s="289" t="s">
        <v>211</v>
      </c>
      <c r="C57" s="284"/>
      <c r="D57" s="284"/>
      <c r="E57" s="284"/>
      <c r="F57" s="284"/>
      <c r="G57" s="242"/>
      <c r="H57" s="243"/>
    </row>
    <row r="58" spans="2:8" ht="15" customHeight="1" thickBot="1" x14ac:dyDescent="0.3">
      <c r="B58" s="458" t="s">
        <v>212</v>
      </c>
      <c r="C58" s="459"/>
      <c r="D58" s="459"/>
      <c r="E58" s="459"/>
      <c r="F58" s="459"/>
      <c r="G58" s="459"/>
      <c r="H58" s="460"/>
    </row>
    <row r="59" spans="2:8" ht="16.5" thickBot="1" x14ac:dyDescent="0.3">
      <c r="B59" s="10"/>
      <c r="C59" s="43"/>
      <c r="D59" s="43"/>
      <c r="E59" s="39"/>
      <c r="F59" s="39"/>
      <c r="G59" s="22"/>
      <c r="H59" s="22"/>
    </row>
    <row r="60" spans="2:8" ht="15" customHeight="1" x14ac:dyDescent="0.25">
      <c r="B60" s="445" t="s">
        <v>39</v>
      </c>
      <c r="C60" s="446"/>
      <c r="D60" s="446"/>
      <c r="E60" s="446"/>
      <c r="F60" s="446"/>
      <c r="G60" s="446"/>
      <c r="H60" s="447"/>
    </row>
    <row r="61" spans="2:8" ht="30" customHeight="1" x14ac:dyDescent="0.25">
      <c r="B61" s="134" t="s">
        <v>23</v>
      </c>
      <c r="C61" s="135" t="s">
        <v>24</v>
      </c>
      <c r="D61" s="135" t="s">
        <v>25</v>
      </c>
      <c r="E61" s="88" t="s">
        <v>26</v>
      </c>
      <c r="F61" s="136" t="s">
        <v>27</v>
      </c>
      <c r="G61" s="136" t="s">
        <v>28</v>
      </c>
      <c r="H61" s="137" t="s">
        <v>29</v>
      </c>
    </row>
    <row r="62" spans="2:8" ht="15" customHeight="1" x14ac:dyDescent="0.25">
      <c r="B62" s="138" t="s">
        <v>42</v>
      </c>
      <c r="C62" s="139">
        <v>17000</v>
      </c>
      <c r="D62" s="139">
        <v>4000</v>
      </c>
      <c r="E62" s="141">
        <v>20</v>
      </c>
      <c r="F62" s="141">
        <v>10</v>
      </c>
      <c r="G62" s="139">
        <v>3</v>
      </c>
      <c r="H62" s="142">
        <v>68</v>
      </c>
    </row>
    <row r="63" spans="2:8" ht="15" customHeight="1" x14ac:dyDescent="0.25">
      <c r="B63" s="138" t="s">
        <v>30</v>
      </c>
      <c r="C63" s="143">
        <v>2500</v>
      </c>
      <c r="D63" s="143">
        <v>600</v>
      </c>
      <c r="E63" s="145">
        <v>15</v>
      </c>
      <c r="F63" s="145">
        <v>10</v>
      </c>
      <c r="G63" s="143">
        <v>0.3</v>
      </c>
      <c r="H63" s="146">
        <v>13</v>
      </c>
    </row>
    <row r="64" spans="2:8" ht="15" customHeight="1" x14ac:dyDescent="0.25">
      <c r="B64" s="138" t="s">
        <v>44</v>
      </c>
      <c r="C64" s="143">
        <v>2300</v>
      </c>
      <c r="D64" s="143">
        <v>500</v>
      </c>
      <c r="E64" s="145">
        <v>20</v>
      </c>
      <c r="F64" s="145">
        <v>3</v>
      </c>
      <c r="G64" s="143">
        <v>5.5</v>
      </c>
      <c r="H64" s="146">
        <v>36</v>
      </c>
    </row>
    <row r="65" spans="2:8" ht="15" customHeight="1" x14ac:dyDescent="0.25">
      <c r="B65" s="138" t="s">
        <v>32</v>
      </c>
      <c r="C65" s="143">
        <v>9400</v>
      </c>
      <c r="D65" s="143">
        <v>1900</v>
      </c>
      <c r="E65" s="145">
        <v>20</v>
      </c>
      <c r="F65" s="145">
        <v>10</v>
      </c>
      <c r="G65" s="143">
        <v>9.5</v>
      </c>
      <c r="H65" s="146">
        <v>47</v>
      </c>
    </row>
    <row r="66" spans="2:8" ht="15" customHeight="1" x14ac:dyDescent="0.25">
      <c r="B66" s="138" t="s">
        <v>33</v>
      </c>
      <c r="C66" s="143">
        <v>1100</v>
      </c>
      <c r="D66" s="143">
        <v>200</v>
      </c>
      <c r="E66" s="145">
        <v>20</v>
      </c>
      <c r="F66" s="145">
        <v>10</v>
      </c>
      <c r="G66" s="143">
        <v>0.1</v>
      </c>
      <c r="H66" s="146">
        <v>5</v>
      </c>
    </row>
    <row r="67" spans="2:8" ht="15" customHeight="1" x14ac:dyDescent="0.25">
      <c r="B67" s="147" t="s">
        <v>34</v>
      </c>
      <c r="C67" s="148">
        <v>4450</v>
      </c>
      <c r="D67" s="148">
        <v>900</v>
      </c>
      <c r="E67" s="149">
        <v>15</v>
      </c>
      <c r="F67" s="149">
        <v>10</v>
      </c>
      <c r="G67" s="148">
        <v>0.2</v>
      </c>
      <c r="H67" s="150">
        <v>24</v>
      </c>
    </row>
    <row r="68" spans="2:8" ht="15" customHeight="1" x14ac:dyDescent="0.25">
      <c r="B68" s="147" t="s">
        <v>35</v>
      </c>
      <c r="C68" s="148">
        <v>3000</v>
      </c>
      <c r="D68" s="148">
        <v>1500</v>
      </c>
      <c r="E68" s="149">
        <v>20</v>
      </c>
      <c r="F68" s="149">
        <v>10</v>
      </c>
      <c r="G68" s="148">
        <v>0.2</v>
      </c>
      <c r="H68" s="150">
        <v>8</v>
      </c>
    </row>
    <row r="69" spans="2:8" ht="15" customHeight="1" x14ac:dyDescent="0.25">
      <c r="B69" s="147" t="s">
        <v>36</v>
      </c>
      <c r="C69" s="148">
        <v>2500</v>
      </c>
      <c r="D69" s="148">
        <v>600</v>
      </c>
      <c r="E69" s="149">
        <v>20</v>
      </c>
      <c r="F69" s="149">
        <v>5</v>
      </c>
      <c r="G69" s="148">
        <v>1.5</v>
      </c>
      <c r="H69" s="150">
        <v>21</v>
      </c>
    </row>
    <row r="70" spans="2:8" ht="15" customHeight="1" x14ac:dyDescent="0.25">
      <c r="B70" s="147" t="s">
        <v>64</v>
      </c>
      <c r="C70" s="148">
        <v>1000</v>
      </c>
      <c r="D70" s="148">
        <v>0</v>
      </c>
      <c r="E70" s="149">
        <v>5</v>
      </c>
      <c r="F70" s="149">
        <v>7</v>
      </c>
      <c r="G70" s="148">
        <v>0</v>
      </c>
      <c r="H70" s="150">
        <v>29</v>
      </c>
    </row>
    <row r="71" spans="2:8" s="292" customFormat="1" ht="39" customHeight="1" x14ac:dyDescent="0.2">
      <c r="B71" s="418" t="s">
        <v>108</v>
      </c>
      <c r="C71" s="419"/>
      <c r="D71" s="419"/>
      <c r="E71" s="419"/>
      <c r="F71" s="419"/>
      <c r="G71" s="419"/>
      <c r="H71" s="420"/>
    </row>
    <row r="72" spans="2:8" s="292" customFormat="1" ht="15" customHeight="1" thickBot="1" x14ac:dyDescent="0.25">
      <c r="B72" s="427" t="s">
        <v>90</v>
      </c>
      <c r="C72" s="428"/>
      <c r="D72" s="428"/>
      <c r="E72" s="428"/>
      <c r="F72" s="428"/>
      <c r="G72" s="428"/>
      <c r="H72" s="429"/>
    </row>
    <row r="73" spans="2:8" s="300" customFormat="1" ht="14.1" customHeight="1" thickBot="1" x14ac:dyDescent="0.25"/>
    <row r="74" spans="2:8" s="292" customFormat="1" ht="30" customHeight="1" thickBot="1" x14ac:dyDescent="0.25">
      <c r="B74" s="370" t="s">
        <v>91</v>
      </c>
      <c r="C74" s="371"/>
      <c r="D74" s="371"/>
      <c r="E74" s="371"/>
      <c r="F74" s="371"/>
      <c r="G74" s="371"/>
      <c r="H74" s="372"/>
    </row>
  </sheetData>
  <sheetProtection algorithmName="SHA-512" hashValue="WggFOt3XabONnIvUj4QPB2+flmd+s3tqi5Bjs8erni3I3pSAywnv6KpFZ/A/RC/cLaJUGZuse0izxRntJcyxBw==" saltValue="zJwctaJSfkNjyGm72AzZWg==" spinCount="100000" sheet="1" objects="1" scenarios="1"/>
  <mergeCells count="53">
    <mergeCell ref="G28:H28"/>
    <mergeCell ref="B52:H52"/>
    <mergeCell ref="B44:H44"/>
    <mergeCell ref="B48:H48"/>
    <mergeCell ref="B72:H72"/>
    <mergeCell ref="B38:H38"/>
    <mergeCell ref="B39:H39"/>
    <mergeCell ref="B40:H40"/>
    <mergeCell ref="B41:H41"/>
    <mergeCell ref="B42:H42"/>
    <mergeCell ref="B43:H43"/>
    <mergeCell ref="B45:H45"/>
    <mergeCell ref="B46:H46"/>
    <mergeCell ref="B47:H47"/>
    <mergeCell ref="B56:H56"/>
    <mergeCell ref="B58:H58"/>
    <mergeCell ref="B74:H74"/>
    <mergeCell ref="B60:H60"/>
    <mergeCell ref="B3:H3"/>
    <mergeCell ref="B2:H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B34:H34"/>
    <mergeCell ref="B35:H35"/>
    <mergeCell ref="B37:H37"/>
    <mergeCell ref="B1:H1"/>
    <mergeCell ref="G5:H5"/>
    <mergeCell ref="B71:H71"/>
    <mergeCell ref="G32:H32"/>
    <mergeCell ref="G31:H31"/>
    <mergeCell ref="G30:H30"/>
    <mergeCell ref="G29:H29"/>
    <mergeCell ref="B4:H4"/>
    <mergeCell ref="G12:H12"/>
    <mergeCell ref="G11:H11"/>
    <mergeCell ref="G10:H10"/>
    <mergeCell ref="G7:H7"/>
    <mergeCell ref="G27:H27"/>
    <mergeCell ref="G26:H26"/>
    <mergeCell ref="G25:H25"/>
    <mergeCell ref="G22:H22"/>
    <mergeCell ref="B49:H49"/>
    <mergeCell ref="B51:H51"/>
    <mergeCell ref="B53:H53"/>
    <mergeCell ref="B54:H54"/>
    <mergeCell ref="B55:H55"/>
  </mergeCells>
  <phoneticPr fontId="8" type="noConversion"/>
  <conditionalFormatting sqref="G22:G32">
    <cfRule type="cellIs" dxfId="13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J78"/>
  <sheetViews>
    <sheetView showGridLines="0" topLeftCell="A7" zoomScaleNormal="100" zoomScalePageLayoutView="150" workbookViewId="0">
      <selection activeCell="I7" sqref="I7"/>
    </sheetView>
  </sheetViews>
  <sheetFormatPr defaultColWidth="11" defaultRowHeight="15.75" x14ac:dyDescent="0.25"/>
  <cols>
    <col min="1" max="1" width="5.625" customWidth="1"/>
    <col min="2" max="2" width="22.625" customWidth="1"/>
    <col min="3" max="8" width="10.625" style="2" customWidth="1"/>
  </cols>
  <sheetData>
    <row r="1" spans="2:10" s="6" customFormat="1" ht="15.95" customHeigh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s="6" customFormat="1" ht="15.95" customHeight="1" x14ac:dyDescent="0.25">
      <c r="B2" s="412" t="s">
        <v>264</v>
      </c>
      <c r="C2" s="413"/>
      <c r="D2" s="413"/>
      <c r="E2" s="413"/>
      <c r="F2" s="413"/>
      <c r="G2" s="413"/>
      <c r="H2" s="414"/>
    </row>
    <row r="3" spans="2:10" s="6" customFormat="1" ht="15.95" customHeight="1" x14ac:dyDescent="0.25">
      <c r="B3" s="412" t="s">
        <v>81</v>
      </c>
      <c r="C3" s="413"/>
      <c r="D3" s="413"/>
      <c r="E3" s="413"/>
      <c r="F3" s="413"/>
      <c r="G3" s="413"/>
      <c r="H3" s="414"/>
    </row>
    <row r="4" spans="2:10" s="6" customFormat="1" ht="15.95" customHeigh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211" customFormat="1" ht="15.95" customHeight="1" x14ac:dyDescent="0.25">
      <c r="B5" s="106"/>
      <c r="C5" s="290" t="s">
        <v>0</v>
      </c>
      <c r="D5" s="290" t="s">
        <v>1</v>
      </c>
      <c r="E5" s="290" t="s">
        <v>2</v>
      </c>
      <c r="F5" s="290" t="s">
        <v>40</v>
      </c>
      <c r="G5" s="465" t="s">
        <v>41</v>
      </c>
      <c r="H5" s="466"/>
    </row>
    <row r="6" spans="2:10" s="6" customFormat="1" ht="15.95" customHeight="1" x14ac:dyDescent="0.25">
      <c r="B6" s="198" t="s">
        <v>3</v>
      </c>
      <c r="C6" s="199"/>
      <c r="D6" s="199"/>
      <c r="E6" s="199"/>
      <c r="F6" s="199"/>
      <c r="G6" s="199"/>
      <c r="H6" s="212"/>
    </row>
    <row r="7" spans="2:10" s="6" customFormat="1" ht="15.95" customHeight="1" x14ac:dyDescent="0.25">
      <c r="B7" s="123" t="s">
        <v>106</v>
      </c>
      <c r="C7" s="124" t="s">
        <v>43</v>
      </c>
      <c r="D7" s="124">
        <v>500</v>
      </c>
      <c r="E7" s="72">
        <v>25</v>
      </c>
      <c r="F7" s="72">
        <v>12500</v>
      </c>
      <c r="G7" s="104"/>
      <c r="H7" s="213"/>
    </row>
    <row r="8" spans="2:10" s="6" customFormat="1" ht="15.95" customHeight="1" x14ac:dyDescent="0.25">
      <c r="B8" s="125"/>
      <c r="C8" s="124"/>
      <c r="D8" s="124"/>
      <c r="E8" s="72"/>
      <c r="F8" s="72"/>
      <c r="G8" s="126"/>
      <c r="H8" s="214"/>
    </row>
    <row r="9" spans="2:10" s="6" customFormat="1" ht="15.95" customHeight="1" x14ac:dyDescent="0.25">
      <c r="B9" s="96" t="s">
        <v>100</v>
      </c>
      <c r="C9" s="81"/>
      <c r="D9" s="81"/>
      <c r="E9" s="36"/>
      <c r="F9" s="36"/>
      <c r="G9" s="104"/>
      <c r="H9" s="215"/>
    </row>
    <row r="10" spans="2:10" s="6" customFormat="1" ht="15.95" customHeight="1" x14ac:dyDescent="0.25">
      <c r="B10" s="128" t="s">
        <v>94</v>
      </c>
      <c r="C10" s="124" t="s">
        <v>6</v>
      </c>
      <c r="D10" s="124">
        <v>1</v>
      </c>
      <c r="E10" s="72">
        <v>80</v>
      </c>
      <c r="F10" s="72">
        <v>80</v>
      </c>
      <c r="G10" s="421"/>
      <c r="H10" s="422"/>
    </row>
    <row r="11" spans="2:10" s="6" customFormat="1" ht="15.95" customHeight="1" x14ac:dyDescent="0.25">
      <c r="B11" s="128" t="s">
        <v>117</v>
      </c>
      <c r="C11" s="124" t="s">
        <v>37</v>
      </c>
      <c r="D11" s="124">
        <v>3</v>
      </c>
      <c r="E11" s="72">
        <v>50</v>
      </c>
      <c r="F11" s="72">
        <v>150</v>
      </c>
      <c r="G11" s="421"/>
      <c r="H11" s="422"/>
    </row>
    <row r="12" spans="2:10" s="6" customFormat="1" ht="15.95" customHeight="1" x14ac:dyDescent="0.25">
      <c r="B12" s="128" t="s">
        <v>101</v>
      </c>
      <c r="C12" s="124" t="s">
        <v>7</v>
      </c>
      <c r="D12" s="124">
        <v>2</v>
      </c>
      <c r="E12" s="72">
        <v>40</v>
      </c>
      <c r="F12" s="72">
        <v>80</v>
      </c>
      <c r="G12" s="421"/>
      <c r="H12" s="422"/>
    </row>
    <row r="13" spans="2:10" s="6" customFormat="1" ht="15.95" customHeight="1" x14ac:dyDescent="0.25">
      <c r="B13" s="128" t="s">
        <v>92</v>
      </c>
      <c r="C13" s="124" t="s">
        <v>6</v>
      </c>
      <c r="D13" s="124">
        <v>1</v>
      </c>
      <c r="E13" s="72">
        <v>80</v>
      </c>
      <c r="F13" s="72">
        <v>80</v>
      </c>
      <c r="G13" s="421"/>
      <c r="H13" s="422"/>
    </row>
    <row r="14" spans="2:10" s="6" customFormat="1" ht="15.95" customHeight="1" x14ac:dyDescent="0.25">
      <c r="B14" s="128" t="s">
        <v>95</v>
      </c>
      <c r="C14" s="124" t="s">
        <v>7</v>
      </c>
      <c r="D14" s="124">
        <v>0.33</v>
      </c>
      <c r="E14" s="72">
        <v>50</v>
      </c>
      <c r="F14" s="72">
        <v>17</v>
      </c>
      <c r="G14" s="421"/>
      <c r="H14" s="422"/>
    </row>
    <row r="15" spans="2:10" s="6" customFormat="1" ht="15.95" customHeight="1" x14ac:dyDescent="0.25">
      <c r="B15" s="128" t="s">
        <v>96</v>
      </c>
      <c r="C15" s="124" t="s">
        <v>9</v>
      </c>
      <c r="D15" s="124">
        <v>296</v>
      </c>
      <c r="E15" s="72">
        <v>0.7</v>
      </c>
      <c r="F15" s="72">
        <v>207</v>
      </c>
      <c r="G15" s="421"/>
      <c r="H15" s="422"/>
    </row>
    <row r="16" spans="2:10" ht="15.95" customHeight="1" x14ac:dyDescent="0.25">
      <c r="B16" s="128" t="s">
        <v>97</v>
      </c>
      <c r="C16" s="124" t="s">
        <v>10</v>
      </c>
      <c r="D16" s="124">
        <v>10</v>
      </c>
      <c r="E16" s="72">
        <v>3</v>
      </c>
      <c r="F16" s="72">
        <v>30</v>
      </c>
      <c r="G16" s="421"/>
      <c r="H16" s="422"/>
      <c r="J16" s="6"/>
    </row>
    <row r="17" spans="2:10" ht="15.95" customHeight="1" x14ac:dyDescent="0.25">
      <c r="B17" s="128" t="s">
        <v>98</v>
      </c>
      <c r="C17" s="124" t="s">
        <v>11</v>
      </c>
      <c r="D17" s="124">
        <v>500</v>
      </c>
      <c r="E17" s="72">
        <v>3.2</v>
      </c>
      <c r="F17" s="72">
        <v>1600</v>
      </c>
      <c r="G17" s="421"/>
      <c r="H17" s="422"/>
      <c r="J17" s="6"/>
    </row>
    <row r="18" spans="2:10" ht="15.95" customHeight="1" x14ac:dyDescent="0.25">
      <c r="B18" s="128" t="s">
        <v>12</v>
      </c>
      <c r="C18" s="124" t="s">
        <v>13</v>
      </c>
      <c r="D18" s="124">
        <v>180</v>
      </c>
      <c r="E18" s="72">
        <v>10</v>
      </c>
      <c r="F18" s="72">
        <v>1800</v>
      </c>
      <c r="G18" s="421"/>
      <c r="H18" s="422"/>
      <c r="J18" s="6"/>
    </row>
    <row r="19" spans="2:10" ht="15.95" customHeight="1" x14ac:dyDescent="0.25">
      <c r="B19" s="128" t="s">
        <v>14</v>
      </c>
      <c r="C19" s="124" t="s">
        <v>6</v>
      </c>
      <c r="D19" s="124">
        <v>1</v>
      </c>
      <c r="E19" s="72">
        <v>1000</v>
      </c>
      <c r="F19" s="72">
        <v>1000</v>
      </c>
      <c r="G19" s="421"/>
      <c r="H19" s="422"/>
      <c r="J19" s="6"/>
    </row>
    <row r="20" spans="2:10" ht="15.95" customHeight="1" x14ac:dyDescent="0.25">
      <c r="B20" s="252" t="s">
        <v>66</v>
      </c>
      <c r="C20" s="246" t="s">
        <v>182</v>
      </c>
      <c r="D20" s="246">
        <v>3.75</v>
      </c>
      <c r="E20" s="248">
        <v>100</v>
      </c>
      <c r="F20" s="248">
        <f>D20*E20</f>
        <v>375</v>
      </c>
      <c r="G20" s="421"/>
      <c r="H20" s="422"/>
      <c r="J20" s="6"/>
    </row>
    <row r="21" spans="2:10" ht="15.95" customHeight="1" x14ac:dyDescent="0.25">
      <c r="B21" s="128" t="s">
        <v>102</v>
      </c>
      <c r="C21" s="124"/>
      <c r="D21" s="124"/>
      <c r="E21" s="72"/>
      <c r="F21" s="72"/>
      <c r="G21" s="421"/>
      <c r="H21" s="422"/>
    </row>
    <row r="22" spans="2:10" s="3" customFormat="1" ht="15.95" customHeight="1" x14ac:dyDescent="0.25">
      <c r="B22" s="110" t="s">
        <v>15</v>
      </c>
      <c r="C22" s="124"/>
      <c r="D22" s="124"/>
      <c r="E22" s="72"/>
      <c r="F22" s="58">
        <f>SUM(F10:F20)</f>
        <v>5419</v>
      </c>
      <c r="G22" s="391">
        <f>G10+G11+G12+G13+G14+G15+G16+G17+G18+G19+G20+G21</f>
        <v>0</v>
      </c>
      <c r="H22" s="392"/>
    </row>
    <row r="23" spans="2:10" ht="15.95" customHeight="1" x14ac:dyDescent="0.25">
      <c r="B23" s="125"/>
      <c r="C23" s="124"/>
      <c r="D23" s="124"/>
      <c r="E23" s="124"/>
      <c r="F23" s="124"/>
      <c r="G23" s="223"/>
      <c r="H23" s="214"/>
    </row>
    <row r="24" spans="2:10" ht="15.95" customHeight="1" x14ac:dyDescent="0.25">
      <c r="B24" s="111" t="s">
        <v>60</v>
      </c>
      <c r="C24" s="81"/>
      <c r="D24" s="81"/>
      <c r="E24" s="81"/>
      <c r="F24" s="81"/>
      <c r="G24" s="224"/>
      <c r="H24" s="215"/>
    </row>
    <row r="25" spans="2:10" ht="15.95" customHeight="1" x14ac:dyDescent="0.25">
      <c r="B25" s="181" t="s">
        <v>61</v>
      </c>
      <c r="C25" s="124" t="s">
        <v>6</v>
      </c>
      <c r="D25" s="124">
        <v>1</v>
      </c>
      <c r="E25" s="72">
        <v>222</v>
      </c>
      <c r="F25" s="72">
        <v>222</v>
      </c>
      <c r="G25" s="463"/>
      <c r="H25" s="464"/>
    </row>
    <row r="26" spans="2:10" ht="15.95" customHeight="1" x14ac:dyDescent="0.25">
      <c r="B26" s="181" t="s">
        <v>62</v>
      </c>
      <c r="C26" s="124" t="s">
        <v>6</v>
      </c>
      <c r="D26" s="124">
        <v>1</v>
      </c>
      <c r="E26" s="72">
        <v>80</v>
      </c>
      <c r="F26" s="72">
        <v>80</v>
      </c>
      <c r="G26" s="384"/>
      <c r="H26" s="385"/>
    </row>
    <row r="27" spans="2:10" ht="15.95" customHeight="1" x14ac:dyDescent="0.25">
      <c r="B27" s="181" t="s">
        <v>63</v>
      </c>
      <c r="C27" s="124" t="s">
        <v>6</v>
      </c>
      <c r="D27" s="124">
        <v>1</v>
      </c>
      <c r="E27" s="72">
        <v>50</v>
      </c>
      <c r="F27" s="72">
        <v>50</v>
      </c>
      <c r="G27" s="104"/>
      <c r="H27" s="215"/>
    </row>
    <row r="28" spans="2:10" ht="15.95" customHeight="1" x14ac:dyDescent="0.25">
      <c r="B28" s="110" t="s">
        <v>16</v>
      </c>
      <c r="C28" s="56"/>
      <c r="D28" s="56"/>
      <c r="E28" s="58"/>
      <c r="F28" s="58">
        <v>352</v>
      </c>
      <c r="G28" s="391">
        <f>G25+G26+G27</f>
        <v>0</v>
      </c>
      <c r="H28" s="392"/>
    </row>
    <row r="29" spans="2:10" s="3" customFormat="1" ht="15.95" customHeight="1" thickBot="1" x14ac:dyDescent="0.3">
      <c r="B29" s="225"/>
      <c r="C29" s="226"/>
      <c r="D29" s="226"/>
      <c r="E29" s="35"/>
      <c r="F29" s="35"/>
      <c r="G29" s="437"/>
      <c r="H29" s="438"/>
    </row>
    <row r="30" spans="2:10" s="3" customFormat="1" ht="15.95" customHeight="1" thickBot="1" x14ac:dyDescent="0.3">
      <c r="B30" s="114" t="s">
        <v>17</v>
      </c>
      <c r="C30" s="226"/>
      <c r="D30" s="226"/>
      <c r="E30" s="35"/>
      <c r="F30" s="49">
        <f>SUM(F22+F28)</f>
        <v>5771</v>
      </c>
      <c r="G30" s="437">
        <f>G22+G28</f>
        <v>0</v>
      </c>
      <c r="H30" s="438"/>
      <c r="J30" s="21"/>
    </row>
    <row r="31" spans="2:10" s="3" customFormat="1" ht="15.95" customHeight="1" thickBot="1" x14ac:dyDescent="0.3">
      <c r="B31" s="188" t="s">
        <v>18</v>
      </c>
      <c r="C31" s="189"/>
      <c r="D31" s="189"/>
      <c r="E31" s="190"/>
      <c r="F31" s="190">
        <f>F7-F22</f>
        <v>7081</v>
      </c>
      <c r="G31" s="461">
        <f>G7-G22</f>
        <v>0</v>
      </c>
      <c r="H31" s="462"/>
      <c r="J31" s="21"/>
    </row>
    <row r="32" spans="2:10" s="3" customFormat="1" ht="15.95" customHeight="1" thickBot="1" x14ac:dyDescent="0.3">
      <c r="B32" s="114" t="s">
        <v>19</v>
      </c>
      <c r="C32" s="47"/>
      <c r="D32" s="47"/>
      <c r="E32" s="49"/>
      <c r="F32" s="49">
        <f>F7-F30</f>
        <v>6729</v>
      </c>
      <c r="G32" s="437">
        <f>G7-G30</f>
        <v>0</v>
      </c>
      <c r="H32" s="438"/>
      <c r="J32" s="21"/>
    </row>
    <row r="33" spans="2:8" s="3" customFormat="1" ht="16.5" thickBot="1" x14ac:dyDescent="0.3">
      <c r="C33" s="7"/>
      <c r="D33" s="7"/>
      <c r="E33" s="7"/>
      <c r="F33" s="7"/>
      <c r="G33" s="73"/>
      <c r="H33" s="7"/>
    </row>
    <row r="34" spans="2:8" s="105" customFormat="1" ht="1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240" customFormat="1" ht="15" customHeight="1" x14ac:dyDescent="0.25">
      <c r="B35" s="433" t="s">
        <v>195</v>
      </c>
      <c r="C35" s="434"/>
      <c r="D35" s="434"/>
      <c r="E35" s="434"/>
      <c r="F35" s="434"/>
      <c r="G35" s="434"/>
      <c r="H35" s="435"/>
    </row>
    <row r="36" spans="2:8" s="240" customFormat="1" ht="15" customHeight="1" x14ac:dyDescent="0.25">
      <c r="B36" s="433" t="s">
        <v>196</v>
      </c>
      <c r="C36" s="456"/>
      <c r="D36" s="456"/>
      <c r="E36" s="456"/>
      <c r="F36" s="456"/>
      <c r="G36" s="456"/>
      <c r="H36" s="457"/>
    </row>
    <row r="37" spans="2:8" s="240" customFormat="1" ht="15" customHeight="1" x14ac:dyDescent="0.25">
      <c r="B37" s="436" t="s">
        <v>112</v>
      </c>
      <c r="C37" s="434"/>
      <c r="D37" s="434"/>
      <c r="E37" s="434"/>
      <c r="F37" s="434"/>
      <c r="G37" s="434"/>
      <c r="H37" s="435"/>
    </row>
    <row r="38" spans="2:8" s="240" customFormat="1" ht="15" customHeight="1" x14ac:dyDescent="0.25">
      <c r="B38" s="436" t="s">
        <v>113</v>
      </c>
      <c r="C38" s="434"/>
      <c r="D38" s="434"/>
      <c r="E38" s="434"/>
      <c r="F38" s="434"/>
      <c r="G38" s="434"/>
      <c r="H38" s="435"/>
    </row>
    <row r="39" spans="2:8" s="240" customFormat="1" ht="15" customHeight="1" x14ac:dyDescent="0.25">
      <c r="B39" s="436" t="s">
        <v>115</v>
      </c>
      <c r="C39" s="434"/>
      <c r="D39" s="434"/>
      <c r="E39" s="434"/>
      <c r="F39" s="434"/>
      <c r="G39" s="434"/>
      <c r="H39" s="435"/>
    </row>
    <row r="40" spans="2:8" s="240" customFormat="1" ht="15" customHeight="1" x14ac:dyDescent="0.25">
      <c r="B40" s="436" t="s">
        <v>114</v>
      </c>
      <c r="C40" s="434"/>
      <c r="D40" s="434"/>
      <c r="E40" s="434"/>
      <c r="F40" s="434"/>
      <c r="G40" s="434"/>
      <c r="H40" s="435"/>
    </row>
    <row r="41" spans="2:8" s="240" customFormat="1" ht="15" customHeight="1" x14ac:dyDescent="0.25">
      <c r="B41" s="436" t="s">
        <v>127</v>
      </c>
      <c r="C41" s="434"/>
      <c r="D41" s="434"/>
      <c r="E41" s="434"/>
      <c r="F41" s="434"/>
      <c r="G41" s="434"/>
      <c r="H41" s="435"/>
    </row>
    <row r="42" spans="2:8" s="240" customFormat="1" ht="15" customHeight="1" x14ac:dyDescent="0.25">
      <c r="B42" s="364" t="s">
        <v>119</v>
      </c>
      <c r="C42" s="365"/>
      <c r="D42" s="365"/>
      <c r="E42" s="365"/>
      <c r="F42" s="365"/>
      <c r="G42" s="365"/>
      <c r="H42" s="366"/>
    </row>
    <row r="43" spans="2:8" s="55" customFormat="1" ht="15" customHeight="1" x14ac:dyDescent="0.25">
      <c r="B43" s="364" t="s">
        <v>204</v>
      </c>
      <c r="C43" s="365"/>
      <c r="D43" s="365"/>
      <c r="E43" s="365"/>
      <c r="F43" s="365"/>
      <c r="G43" s="365"/>
      <c r="H43" s="366"/>
    </row>
    <row r="44" spans="2:8" s="55" customFormat="1" ht="15" customHeight="1" x14ac:dyDescent="0.25">
      <c r="B44" s="364" t="s">
        <v>205</v>
      </c>
      <c r="C44" s="365"/>
      <c r="D44" s="365"/>
      <c r="E44" s="365"/>
      <c r="F44" s="365"/>
      <c r="G44" s="365"/>
      <c r="H44" s="366"/>
    </row>
    <row r="45" spans="2:8" s="240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240" customFormat="1" ht="15" customHeight="1" x14ac:dyDescent="0.25">
      <c r="B46" s="403" t="s">
        <v>225</v>
      </c>
      <c r="C46" s="434"/>
      <c r="D46" s="434"/>
      <c r="E46" s="434"/>
      <c r="F46" s="434"/>
      <c r="G46" s="434"/>
      <c r="H46" s="435"/>
    </row>
    <row r="47" spans="2:8" s="240" customFormat="1" ht="15" customHeight="1" x14ac:dyDescent="0.25">
      <c r="B47" s="433" t="s">
        <v>206</v>
      </c>
      <c r="C47" s="434"/>
      <c r="D47" s="434"/>
      <c r="E47" s="434"/>
      <c r="F47" s="434"/>
      <c r="G47" s="434"/>
      <c r="H47" s="435"/>
    </row>
    <row r="48" spans="2:8" s="240" customFormat="1" ht="15" customHeight="1" x14ac:dyDescent="0.25">
      <c r="B48" s="433" t="s">
        <v>207</v>
      </c>
      <c r="C48" s="434"/>
      <c r="D48" s="434"/>
      <c r="E48" s="434"/>
      <c r="F48" s="434"/>
      <c r="G48" s="434"/>
      <c r="H48" s="435"/>
    </row>
    <row r="49" spans="2:8" s="240" customFormat="1" ht="15" customHeight="1" x14ac:dyDescent="0.25">
      <c r="B49" s="433" t="s">
        <v>208</v>
      </c>
      <c r="C49" s="434"/>
      <c r="D49" s="434"/>
      <c r="E49" s="434"/>
      <c r="F49" s="434"/>
      <c r="G49" s="434"/>
      <c r="H49" s="435"/>
    </row>
    <row r="50" spans="2:8" s="240" customFormat="1" ht="15" customHeight="1" x14ac:dyDescent="0.25">
      <c r="B50" s="433" t="s">
        <v>162</v>
      </c>
      <c r="C50" s="456"/>
      <c r="D50" s="456"/>
      <c r="E50" s="456"/>
      <c r="F50" s="456"/>
      <c r="G50" s="456"/>
      <c r="H50" s="457"/>
    </row>
    <row r="51" spans="2:8" s="240" customFormat="1" ht="15" customHeight="1" x14ac:dyDescent="0.25">
      <c r="B51" s="433" t="s">
        <v>215</v>
      </c>
      <c r="C51" s="434"/>
      <c r="D51" s="434"/>
      <c r="E51" s="434"/>
      <c r="F51" s="434"/>
      <c r="G51" s="434"/>
      <c r="H51" s="435"/>
    </row>
    <row r="52" spans="2:8" s="240" customFormat="1" ht="15" customHeight="1" x14ac:dyDescent="0.25">
      <c r="B52" s="433" t="s">
        <v>210</v>
      </c>
      <c r="C52" s="456"/>
      <c r="D52" s="456"/>
      <c r="E52" s="456"/>
      <c r="F52" s="456"/>
      <c r="G52" s="456"/>
      <c r="H52" s="457"/>
    </row>
    <row r="53" spans="2:8" s="240" customFormat="1" ht="15" customHeight="1" x14ac:dyDescent="0.25">
      <c r="B53" s="436" t="s">
        <v>121</v>
      </c>
      <c r="C53" s="434"/>
      <c r="D53" s="434"/>
      <c r="E53" s="434"/>
      <c r="F53" s="434"/>
      <c r="G53" s="434"/>
      <c r="H53" s="435"/>
    </row>
    <row r="54" spans="2:8" s="240" customFormat="1" ht="15" customHeight="1" x14ac:dyDescent="0.25">
      <c r="B54" s="436" t="s">
        <v>122</v>
      </c>
      <c r="C54" s="434"/>
      <c r="D54" s="434"/>
      <c r="E54" s="434"/>
      <c r="F54" s="434"/>
      <c r="G54" s="434"/>
      <c r="H54" s="435"/>
    </row>
    <row r="55" spans="2:8" s="240" customFormat="1" ht="15" customHeight="1" x14ac:dyDescent="0.25">
      <c r="B55" s="436" t="s">
        <v>123</v>
      </c>
      <c r="C55" s="434"/>
      <c r="D55" s="434"/>
      <c r="E55" s="434"/>
      <c r="F55" s="434"/>
      <c r="G55" s="434"/>
      <c r="H55" s="435"/>
    </row>
    <row r="56" spans="2:8" s="240" customFormat="1" ht="15" customHeight="1" x14ac:dyDescent="0.25">
      <c r="B56" s="436" t="s">
        <v>124</v>
      </c>
      <c r="C56" s="434"/>
      <c r="D56" s="434"/>
      <c r="E56" s="434"/>
      <c r="F56" s="434"/>
      <c r="G56" s="434"/>
      <c r="H56" s="435"/>
    </row>
    <row r="57" spans="2:8" s="240" customFormat="1" ht="15" customHeight="1" x14ac:dyDescent="0.25">
      <c r="B57" s="433" t="s">
        <v>216</v>
      </c>
      <c r="C57" s="434"/>
      <c r="D57" s="434"/>
      <c r="E57" s="434"/>
      <c r="F57" s="434"/>
      <c r="G57" s="434"/>
      <c r="H57" s="435"/>
    </row>
    <row r="58" spans="2:8" s="40" customFormat="1" ht="15" customHeight="1" thickBot="1" x14ac:dyDescent="0.3">
      <c r="B58" s="458" t="s">
        <v>217</v>
      </c>
      <c r="C58" s="459"/>
      <c r="D58" s="459"/>
      <c r="E58" s="459"/>
      <c r="F58" s="459"/>
      <c r="G58" s="459"/>
      <c r="H58" s="460"/>
    </row>
    <row r="59" spans="2:8" ht="16.5" thickBot="1" x14ac:dyDescent="0.3">
      <c r="B59" s="59"/>
      <c r="C59" s="43"/>
      <c r="D59" s="43"/>
      <c r="E59" s="43"/>
      <c r="F59" s="43"/>
      <c r="G59" s="74"/>
      <c r="H59" s="43"/>
    </row>
    <row r="60" spans="2:8" ht="15" customHeight="1" x14ac:dyDescent="0.25">
      <c r="B60" s="373" t="s">
        <v>39</v>
      </c>
      <c r="C60" s="374"/>
      <c r="D60" s="374"/>
      <c r="E60" s="374"/>
      <c r="F60" s="374"/>
      <c r="G60" s="374"/>
      <c r="H60" s="375"/>
    </row>
    <row r="61" spans="2:8" ht="30" customHeight="1" x14ac:dyDescent="0.25">
      <c r="B61" s="134" t="s">
        <v>23</v>
      </c>
      <c r="C61" s="135" t="s">
        <v>24</v>
      </c>
      <c r="D61" s="135" t="s">
        <v>25</v>
      </c>
      <c r="E61" s="89" t="s">
        <v>26</v>
      </c>
      <c r="F61" s="135" t="s">
        <v>27</v>
      </c>
      <c r="G61" s="135" t="s">
        <v>28</v>
      </c>
      <c r="H61" s="168" t="s">
        <v>29</v>
      </c>
    </row>
    <row r="62" spans="2:8" ht="15" customHeight="1" x14ac:dyDescent="0.25">
      <c r="B62" s="138" t="s">
        <v>42</v>
      </c>
      <c r="C62" s="139">
        <v>17000</v>
      </c>
      <c r="D62" s="139">
        <v>4000</v>
      </c>
      <c r="E62" s="169">
        <v>20</v>
      </c>
      <c r="F62" s="169">
        <v>10</v>
      </c>
      <c r="G62" s="139">
        <v>3</v>
      </c>
      <c r="H62" s="142">
        <v>68</v>
      </c>
    </row>
    <row r="63" spans="2:8" ht="15" customHeight="1" x14ac:dyDescent="0.25">
      <c r="B63" s="138" t="s">
        <v>30</v>
      </c>
      <c r="C63" s="143">
        <v>2500</v>
      </c>
      <c r="D63" s="143">
        <v>600</v>
      </c>
      <c r="E63" s="170">
        <v>15</v>
      </c>
      <c r="F63" s="170">
        <v>10</v>
      </c>
      <c r="G63" s="143">
        <v>0.3</v>
      </c>
      <c r="H63" s="146">
        <v>13</v>
      </c>
    </row>
    <row r="64" spans="2:8" ht="15" customHeight="1" x14ac:dyDescent="0.25">
      <c r="B64" s="138" t="s">
        <v>44</v>
      </c>
      <c r="C64" s="143">
        <v>2300</v>
      </c>
      <c r="D64" s="143">
        <v>500</v>
      </c>
      <c r="E64" s="170">
        <v>20</v>
      </c>
      <c r="F64" s="170">
        <v>3</v>
      </c>
      <c r="G64" s="143">
        <v>5.5</v>
      </c>
      <c r="H64" s="146">
        <v>36</v>
      </c>
    </row>
    <row r="65" spans="2:8" ht="15" customHeight="1" x14ac:dyDescent="0.25">
      <c r="B65" s="138" t="s">
        <v>32</v>
      </c>
      <c r="C65" s="143">
        <v>9400</v>
      </c>
      <c r="D65" s="143">
        <v>1900</v>
      </c>
      <c r="E65" s="170">
        <v>20</v>
      </c>
      <c r="F65" s="170">
        <v>10</v>
      </c>
      <c r="G65" s="143">
        <v>9.5</v>
      </c>
      <c r="H65" s="146">
        <v>47</v>
      </c>
    </row>
    <row r="66" spans="2:8" ht="15" customHeight="1" x14ac:dyDescent="0.25">
      <c r="B66" s="138" t="s">
        <v>33</v>
      </c>
      <c r="C66" s="143">
        <v>1100</v>
      </c>
      <c r="D66" s="143">
        <v>200</v>
      </c>
      <c r="E66" s="170">
        <v>20</v>
      </c>
      <c r="F66" s="170">
        <v>10</v>
      </c>
      <c r="G66" s="143">
        <v>0.1</v>
      </c>
      <c r="H66" s="146">
        <v>5</v>
      </c>
    </row>
    <row r="67" spans="2:8" ht="15" customHeight="1" x14ac:dyDescent="0.25">
      <c r="B67" s="147" t="s">
        <v>34</v>
      </c>
      <c r="C67" s="148">
        <v>4450</v>
      </c>
      <c r="D67" s="148">
        <v>900</v>
      </c>
      <c r="E67" s="171">
        <v>15</v>
      </c>
      <c r="F67" s="171">
        <v>10</v>
      </c>
      <c r="G67" s="148">
        <v>0.2</v>
      </c>
      <c r="H67" s="150">
        <v>24</v>
      </c>
    </row>
    <row r="68" spans="2:8" ht="15" customHeight="1" x14ac:dyDescent="0.25">
      <c r="B68" s="147" t="s">
        <v>35</v>
      </c>
      <c r="C68" s="148">
        <v>3000</v>
      </c>
      <c r="D68" s="148">
        <v>1500</v>
      </c>
      <c r="E68" s="171">
        <v>20</v>
      </c>
      <c r="F68" s="171">
        <v>10</v>
      </c>
      <c r="G68" s="148">
        <v>0.2</v>
      </c>
      <c r="H68" s="150">
        <v>8</v>
      </c>
    </row>
    <row r="69" spans="2:8" ht="15" customHeight="1" x14ac:dyDescent="0.25">
      <c r="B69" s="147" t="s">
        <v>36</v>
      </c>
      <c r="C69" s="148">
        <v>2500</v>
      </c>
      <c r="D69" s="148">
        <v>600</v>
      </c>
      <c r="E69" s="171">
        <v>20</v>
      </c>
      <c r="F69" s="171">
        <v>5</v>
      </c>
      <c r="G69" s="148">
        <v>1.5</v>
      </c>
      <c r="H69" s="150">
        <v>21</v>
      </c>
    </row>
    <row r="70" spans="2:8" s="292" customFormat="1" ht="39" customHeight="1" x14ac:dyDescent="0.2">
      <c r="B70" s="418" t="s">
        <v>108</v>
      </c>
      <c r="C70" s="419"/>
      <c r="D70" s="419"/>
      <c r="E70" s="419"/>
      <c r="F70" s="419"/>
      <c r="G70" s="419"/>
      <c r="H70" s="420"/>
    </row>
    <row r="71" spans="2:8" s="292" customFormat="1" ht="15" customHeight="1" thickBot="1" x14ac:dyDescent="0.25">
      <c r="B71" s="427" t="s">
        <v>90</v>
      </c>
      <c r="C71" s="428"/>
      <c r="D71" s="428"/>
      <c r="E71" s="428"/>
      <c r="F71" s="428"/>
      <c r="G71" s="428"/>
      <c r="H71" s="429"/>
    </row>
    <row r="72" spans="2:8" s="300" customFormat="1" ht="14.1" customHeight="1" thickBot="1" x14ac:dyDescent="0.25"/>
    <row r="73" spans="2:8" s="292" customFormat="1" ht="30" customHeight="1" thickBot="1" x14ac:dyDescent="0.25">
      <c r="B73" s="370" t="s">
        <v>91</v>
      </c>
      <c r="C73" s="371"/>
      <c r="D73" s="371"/>
      <c r="E73" s="371"/>
      <c r="F73" s="371"/>
      <c r="G73" s="371"/>
      <c r="H73" s="372"/>
    </row>
    <row r="74" spans="2:8" x14ac:dyDescent="0.25">
      <c r="B74" s="12"/>
      <c r="C74" s="44"/>
      <c r="D74" s="44"/>
      <c r="E74" s="44"/>
      <c r="F74" s="44"/>
      <c r="G74" s="75"/>
      <c r="H74" s="44"/>
    </row>
    <row r="75" spans="2:8" x14ac:dyDescent="0.25">
      <c r="B75" s="12"/>
      <c r="C75" s="44"/>
      <c r="D75" s="44"/>
      <c r="E75" s="44"/>
      <c r="F75" s="44"/>
      <c r="G75" s="75"/>
      <c r="H75" s="44"/>
    </row>
    <row r="76" spans="2:8" x14ac:dyDescent="0.25">
      <c r="B76" s="12"/>
      <c r="C76" s="44"/>
      <c r="D76" s="44"/>
      <c r="E76" s="44"/>
      <c r="F76" s="44"/>
      <c r="G76" s="75"/>
      <c r="H76" s="44"/>
    </row>
    <row r="77" spans="2:8" x14ac:dyDescent="0.25">
      <c r="B77" s="12"/>
      <c r="C77" s="44"/>
      <c r="D77" s="44"/>
      <c r="E77" s="44"/>
      <c r="F77" s="44"/>
      <c r="G77" s="75"/>
      <c r="H77" s="44"/>
    </row>
    <row r="78" spans="2:8" x14ac:dyDescent="0.25">
      <c r="B78" s="12"/>
      <c r="C78" s="44"/>
      <c r="D78" s="44"/>
      <c r="E78" s="44"/>
      <c r="F78" s="44"/>
      <c r="G78" s="75"/>
      <c r="H78" s="44"/>
    </row>
  </sheetData>
  <sheetProtection algorithmName="SHA-512" hashValue="uezXTkswFWFRs6Ezs4+7kYdTUkym+wfgbhwp5YcL2S+MlZO5fIEmgJ/T5lS3dEHoygiumFvcZmpHXUmxsgN5wg==" saltValue="+XCDoM1RngRWDMvrw5r+Qg==" spinCount="100000" sheet="1" objects="1" scenarios="1"/>
  <mergeCells count="54">
    <mergeCell ref="B56:H56"/>
    <mergeCell ref="B52:H52"/>
    <mergeCell ref="B48:H48"/>
    <mergeCell ref="B44:H44"/>
    <mergeCell ref="B36:H36"/>
    <mergeCell ref="B50:H50"/>
    <mergeCell ref="B70:H70"/>
    <mergeCell ref="B71:H71"/>
    <mergeCell ref="B73:H73"/>
    <mergeCell ref="B60:H60"/>
    <mergeCell ref="B38:H38"/>
    <mergeCell ref="B41:H41"/>
    <mergeCell ref="B42:H42"/>
    <mergeCell ref="B43:H43"/>
    <mergeCell ref="B45:H45"/>
    <mergeCell ref="B46:H46"/>
    <mergeCell ref="B47:H47"/>
    <mergeCell ref="B49:H49"/>
    <mergeCell ref="B51:H51"/>
    <mergeCell ref="B53:H53"/>
    <mergeCell ref="B54:H54"/>
    <mergeCell ref="B55:H55"/>
    <mergeCell ref="B1:H1"/>
    <mergeCell ref="G5:H5"/>
    <mergeCell ref="G22:H22"/>
    <mergeCell ref="B4:H4"/>
    <mergeCell ref="B3:H3"/>
    <mergeCell ref="B2:H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B57:H57"/>
    <mergeCell ref="B58:H58"/>
    <mergeCell ref="B34:H34"/>
    <mergeCell ref="B35:H35"/>
    <mergeCell ref="B37:H37"/>
    <mergeCell ref="B39:H39"/>
    <mergeCell ref="B40:H40"/>
    <mergeCell ref="G32:H32"/>
    <mergeCell ref="G31:H31"/>
    <mergeCell ref="G30:H30"/>
    <mergeCell ref="G26:H26"/>
    <mergeCell ref="G25:H25"/>
    <mergeCell ref="G29:H29"/>
    <mergeCell ref="G28:H28"/>
  </mergeCells>
  <phoneticPr fontId="8" type="noConversion"/>
  <conditionalFormatting sqref="G22:G32">
    <cfRule type="cellIs" dxfId="12" priority="1" operator="equal">
      <formula>0</formula>
    </cfRule>
  </conditionalFormatting>
  <pageMargins left="0.25" right="0.25" top="0.75" bottom="0.75" header="0.3" footer="0.3"/>
  <pageSetup fitToHeight="0" orientation="portrait" horizontalDpi="4294967292" verticalDpi="4294967292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J69"/>
  <sheetViews>
    <sheetView showGridLines="0" topLeftCell="A7" zoomScaleNormal="100" zoomScalePageLayoutView="150" workbookViewId="0">
      <selection activeCell="I3" sqref="I3"/>
    </sheetView>
  </sheetViews>
  <sheetFormatPr defaultColWidth="11" defaultRowHeight="15.75" x14ac:dyDescent="0.25"/>
  <cols>
    <col min="1" max="1" width="5.625" customWidth="1"/>
    <col min="2" max="2" width="22" customWidth="1"/>
    <col min="3" max="3" width="10.625" style="2" customWidth="1"/>
    <col min="4" max="4" width="10.625" style="15" customWidth="1"/>
    <col min="5" max="5" width="10.625" customWidth="1"/>
    <col min="6" max="6" width="10.625" style="18" customWidth="1"/>
    <col min="7" max="7" width="10.625" style="19" customWidth="1"/>
    <col min="8" max="8" width="10.625" customWidth="1"/>
  </cols>
  <sheetData>
    <row r="1" spans="2:10" s="6" customFormat="1" ht="15.95" customHeigh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s="6" customFormat="1" ht="15.95" customHeight="1" x14ac:dyDescent="0.25">
      <c r="B2" s="412" t="s">
        <v>265</v>
      </c>
      <c r="C2" s="413"/>
      <c r="D2" s="413"/>
      <c r="E2" s="413"/>
      <c r="F2" s="413"/>
      <c r="G2" s="413"/>
      <c r="H2" s="414"/>
    </row>
    <row r="3" spans="2:10" s="6" customFormat="1" ht="15.95" customHeight="1" x14ac:dyDescent="0.25">
      <c r="B3" s="412" t="s">
        <v>88</v>
      </c>
      <c r="C3" s="413"/>
      <c r="D3" s="413"/>
      <c r="E3" s="413"/>
      <c r="F3" s="413"/>
      <c r="G3" s="413"/>
      <c r="H3" s="414"/>
    </row>
    <row r="4" spans="2:10" s="6" customFormat="1" ht="15.95" customHeigh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211" customFormat="1" ht="15.95" customHeight="1" x14ac:dyDescent="0.25">
      <c r="B5" s="106"/>
      <c r="C5" s="290" t="s">
        <v>0</v>
      </c>
      <c r="D5" s="51" t="s">
        <v>1</v>
      </c>
      <c r="E5" s="290" t="s">
        <v>2</v>
      </c>
      <c r="F5" s="290" t="s">
        <v>40</v>
      </c>
      <c r="G5" s="376" t="s">
        <v>41</v>
      </c>
      <c r="H5" s="377"/>
    </row>
    <row r="6" spans="2:10" s="6" customFormat="1" ht="15.95" customHeight="1" x14ac:dyDescent="0.25">
      <c r="B6" s="111" t="s">
        <v>3</v>
      </c>
      <c r="C6" s="81"/>
      <c r="D6" s="82"/>
      <c r="E6" s="81"/>
      <c r="F6" s="81"/>
      <c r="G6" s="36"/>
      <c r="H6" s="122"/>
    </row>
    <row r="7" spans="2:10" s="6" customFormat="1" ht="15.95" customHeight="1" x14ac:dyDescent="0.25">
      <c r="B7" s="123" t="s">
        <v>48</v>
      </c>
      <c r="C7" s="124" t="s">
        <v>43</v>
      </c>
      <c r="D7" s="206">
        <v>375</v>
      </c>
      <c r="E7" s="72">
        <v>39</v>
      </c>
      <c r="F7" s="72">
        <f>E7*D7</f>
        <v>14625</v>
      </c>
      <c r="G7" s="384"/>
      <c r="H7" s="385"/>
    </row>
    <row r="8" spans="2:10" ht="15.95" customHeight="1" x14ac:dyDescent="0.25">
      <c r="B8" s="108"/>
      <c r="C8" s="7"/>
      <c r="D8" s="107"/>
      <c r="E8" s="38"/>
      <c r="F8" s="38"/>
      <c r="G8" s="100"/>
      <c r="H8" s="118"/>
      <c r="J8" s="6"/>
    </row>
    <row r="9" spans="2:10" s="1" customFormat="1" ht="15.95" customHeight="1" x14ac:dyDescent="0.3">
      <c r="B9" s="96" t="s">
        <v>100</v>
      </c>
      <c r="C9" s="63"/>
      <c r="D9" s="64"/>
      <c r="E9" s="65"/>
      <c r="F9" s="65"/>
      <c r="G9" s="66"/>
      <c r="H9" s="117"/>
      <c r="J9" s="6"/>
    </row>
    <row r="10" spans="2:10" ht="15.95" customHeight="1" x14ac:dyDescent="0.25">
      <c r="B10" s="116" t="s">
        <v>5</v>
      </c>
      <c r="C10" s="7" t="s">
        <v>6</v>
      </c>
      <c r="D10" s="107">
        <v>1</v>
      </c>
      <c r="E10" s="38">
        <v>80</v>
      </c>
      <c r="F10" s="38">
        <v>80</v>
      </c>
      <c r="G10" s="441"/>
      <c r="H10" s="442"/>
      <c r="J10" s="6"/>
    </row>
    <row r="11" spans="2:10" ht="15.95" customHeight="1" x14ac:dyDescent="0.25">
      <c r="B11" s="116" t="s">
        <v>49</v>
      </c>
      <c r="C11" s="7" t="s">
        <v>50</v>
      </c>
      <c r="D11" s="107">
        <v>22</v>
      </c>
      <c r="E11" s="38">
        <v>140</v>
      </c>
      <c r="F11" s="38">
        <v>3080</v>
      </c>
      <c r="G11" s="441"/>
      <c r="H11" s="442"/>
      <c r="J11" s="6"/>
    </row>
    <row r="12" spans="2:10" ht="15.95" customHeight="1" x14ac:dyDescent="0.25">
      <c r="B12" s="116" t="s">
        <v>76</v>
      </c>
      <c r="C12" s="7" t="s">
        <v>7</v>
      </c>
      <c r="D12" s="107">
        <v>2</v>
      </c>
      <c r="E12" s="38">
        <v>40</v>
      </c>
      <c r="F12" s="38">
        <v>80</v>
      </c>
      <c r="G12" s="441"/>
      <c r="H12" s="442"/>
      <c r="J12" s="6"/>
    </row>
    <row r="13" spans="2:10" ht="15.95" customHeight="1" x14ac:dyDescent="0.25">
      <c r="B13" s="116" t="s">
        <v>8</v>
      </c>
      <c r="C13" s="7" t="s">
        <v>6</v>
      </c>
      <c r="D13" s="107">
        <v>1</v>
      </c>
      <c r="E13" s="38">
        <v>80</v>
      </c>
      <c r="F13" s="38">
        <v>80</v>
      </c>
      <c r="G13" s="441"/>
      <c r="H13" s="442"/>
      <c r="J13" s="6"/>
    </row>
    <row r="14" spans="2:10" ht="15.95" customHeight="1" x14ac:dyDescent="0.25">
      <c r="B14" s="116" t="s">
        <v>67</v>
      </c>
      <c r="C14" s="7" t="s">
        <v>9</v>
      </c>
      <c r="D14" s="107">
        <v>515</v>
      </c>
      <c r="E14" s="38">
        <v>0.6</v>
      </c>
      <c r="F14" s="38">
        <v>309</v>
      </c>
      <c r="G14" s="441"/>
      <c r="H14" s="442"/>
      <c r="J14" s="6"/>
    </row>
    <row r="15" spans="2:10" ht="15.95" customHeight="1" x14ac:dyDescent="0.25">
      <c r="B15" s="116" t="s">
        <v>68</v>
      </c>
      <c r="C15" s="7" t="s">
        <v>10</v>
      </c>
      <c r="D15" s="107">
        <v>40</v>
      </c>
      <c r="E15" s="38">
        <v>3</v>
      </c>
      <c r="F15" s="38">
        <v>120</v>
      </c>
      <c r="G15" s="441"/>
      <c r="H15" s="442"/>
      <c r="J15" s="6"/>
    </row>
    <row r="16" spans="2:10" ht="15.95" customHeight="1" x14ac:dyDescent="0.25">
      <c r="B16" s="116" t="s">
        <v>164</v>
      </c>
      <c r="C16" s="7" t="s">
        <v>11</v>
      </c>
      <c r="D16" s="107">
        <v>375</v>
      </c>
      <c r="E16" s="38">
        <v>1.5</v>
      </c>
      <c r="F16" s="38">
        <f>D16*E16</f>
        <v>562.5</v>
      </c>
      <c r="G16" s="441"/>
      <c r="H16" s="442"/>
      <c r="J16" s="6"/>
    </row>
    <row r="17" spans="2:10" ht="15.95" customHeight="1" x14ac:dyDescent="0.25">
      <c r="B17" s="116" t="s">
        <v>69</v>
      </c>
      <c r="C17" s="7" t="s">
        <v>13</v>
      </c>
      <c r="D17" s="107">
        <v>60</v>
      </c>
      <c r="E17" s="38">
        <v>10</v>
      </c>
      <c r="F17" s="38">
        <v>600</v>
      </c>
      <c r="G17" s="441"/>
      <c r="H17" s="442"/>
      <c r="J17" s="6"/>
    </row>
    <row r="18" spans="2:10" ht="15.95" customHeight="1" x14ac:dyDescent="0.25">
      <c r="B18" s="116" t="s">
        <v>70</v>
      </c>
      <c r="C18" s="7" t="s">
        <v>6</v>
      </c>
      <c r="D18" s="107">
        <v>1</v>
      </c>
      <c r="E18" s="38">
        <v>1000</v>
      </c>
      <c r="F18" s="38">
        <v>1000</v>
      </c>
      <c r="G18" s="441"/>
      <c r="H18" s="442"/>
      <c r="J18" s="6"/>
    </row>
    <row r="19" spans="2:10" ht="15.95" customHeight="1" x14ac:dyDescent="0.25">
      <c r="B19" s="116" t="s">
        <v>163</v>
      </c>
      <c r="C19" s="7"/>
      <c r="D19" s="107"/>
      <c r="E19" s="7"/>
      <c r="F19" s="38"/>
      <c r="G19" s="441"/>
      <c r="H19" s="442"/>
      <c r="J19" s="6"/>
    </row>
    <row r="20" spans="2:10" s="50" customFormat="1" ht="15.95" customHeight="1" x14ac:dyDescent="0.25">
      <c r="B20" s="110" t="s">
        <v>15</v>
      </c>
      <c r="C20" s="56"/>
      <c r="D20" s="57"/>
      <c r="E20" s="56"/>
      <c r="F20" s="58">
        <f>SUM(F10:F18)</f>
        <v>5911.5</v>
      </c>
      <c r="G20" s="410">
        <f>SUM(G10:H19)</f>
        <v>0</v>
      </c>
      <c r="H20" s="411"/>
    </row>
    <row r="21" spans="2:10" ht="15.95" customHeight="1" x14ac:dyDescent="0.25">
      <c r="B21" s="108"/>
      <c r="C21" s="7"/>
      <c r="D21" s="107"/>
      <c r="E21" s="7"/>
      <c r="F21" s="7"/>
      <c r="G21" s="100"/>
      <c r="H21" s="118"/>
    </row>
    <row r="22" spans="2:10" ht="15.95" customHeight="1" x14ac:dyDescent="0.25">
      <c r="B22" s="111" t="s">
        <v>165</v>
      </c>
      <c r="C22" s="5"/>
      <c r="D22" s="41"/>
      <c r="E22" s="5"/>
      <c r="F22" s="5"/>
      <c r="G22" s="97"/>
      <c r="H22" s="119"/>
    </row>
    <row r="23" spans="2:10" ht="15.95" customHeight="1" x14ac:dyDescent="0.25">
      <c r="B23" s="94" t="s">
        <v>166</v>
      </c>
      <c r="C23" s="7" t="s">
        <v>6</v>
      </c>
      <c r="D23" s="107">
        <v>1</v>
      </c>
      <c r="E23" s="38">
        <v>1025</v>
      </c>
      <c r="F23" s="38">
        <v>1025</v>
      </c>
      <c r="G23" s="441"/>
      <c r="H23" s="442"/>
    </row>
    <row r="24" spans="2:10" ht="15.95" customHeight="1" x14ac:dyDescent="0.25">
      <c r="B24" s="94" t="s">
        <v>167</v>
      </c>
      <c r="C24" s="7" t="s">
        <v>6</v>
      </c>
      <c r="D24" s="107">
        <v>1</v>
      </c>
      <c r="E24" s="38">
        <v>80</v>
      </c>
      <c r="F24" s="38">
        <v>80</v>
      </c>
      <c r="G24" s="441"/>
      <c r="H24" s="442"/>
    </row>
    <row r="25" spans="2:10" ht="15.95" customHeight="1" x14ac:dyDescent="0.25">
      <c r="B25" s="94" t="s">
        <v>168</v>
      </c>
      <c r="C25" s="7" t="s">
        <v>6</v>
      </c>
      <c r="D25" s="107">
        <v>1</v>
      </c>
      <c r="E25" s="38">
        <v>50</v>
      </c>
      <c r="F25" s="38">
        <v>50</v>
      </c>
      <c r="G25" s="441"/>
      <c r="H25" s="442"/>
    </row>
    <row r="26" spans="2:10" s="45" customFormat="1" ht="15.95" customHeight="1" x14ac:dyDescent="0.25">
      <c r="B26" s="110" t="s">
        <v>16</v>
      </c>
      <c r="C26" s="56"/>
      <c r="D26" s="57"/>
      <c r="E26" s="58"/>
      <c r="F26" s="58">
        <v>1155</v>
      </c>
      <c r="G26" s="406">
        <f>SUM(G23:H25)</f>
        <v>0</v>
      </c>
      <c r="H26" s="407"/>
    </row>
    <row r="27" spans="2:10" s="3" customFormat="1" ht="15.95" customHeight="1" thickBot="1" x14ac:dyDescent="0.3">
      <c r="B27" s="113"/>
      <c r="C27" s="32"/>
      <c r="D27" s="42"/>
      <c r="E27" s="37"/>
      <c r="F27" s="37"/>
      <c r="G27" s="99"/>
      <c r="H27" s="121"/>
    </row>
    <row r="28" spans="2:10" s="83" customFormat="1" ht="15.95" customHeight="1" thickBot="1" x14ac:dyDescent="0.35">
      <c r="B28" s="114" t="s">
        <v>17</v>
      </c>
      <c r="C28" s="47"/>
      <c r="D28" s="48"/>
      <c r="E28" s="49"/>
      <c r="F28" s="49">
        <f>F20+F26</f>
        <v>7066.5</v>
      </c>
      <c r="G28" s="467">
        <f>G20+G26</f>
        <v>0</v>
      </c>
      <c r="H28" s="468"/>
      <c r="J28" s="227"/>
    </row>
    <row r="29" spans="2:10" s="50" customFormat="1" ht="15.95" customHeight="1" thickBot="1" x14ac:dyDescent="0.3">
      <c r="B29" s="188" t="s">
        <v>18</v>
      </c>
      <c r="C29" s="189"/>
      <c r="D29" s="191"/>
      <c r="E29" s="190"/>
      <c r="F29" s="190">
        <f>F7-F20</f>
        <v>8713.5</v>
      </c>
      <c r="G29" s="467">
        <f>G7-G20</f>
        <v>0</v>
      </c>
      <c r="H29" s="468"/>
      <c r="J29" s="228"/>
    </row>
    <row r="30" spans="2:10" s="50" customFormat="1" ht="15.95" customHeight="1" thickBot="1" x14ac:dyDescent="0.3">
      <c r="B30" s="114" t="s">
        <v>19</v>
      </c>
      <c r="C30" s="47"/>
      <c r="D30" s="48"/>
      <c r="E30" s="49"/>
      <c r="F30" s="49">
        <f>F7-F28</f>
        <v>7558.5</v>
      </c>
      <c r="G30" s="469">
        <f>G7-G28</f>
        <v>0</v>
      </c>
      <c r="H30" s="470"/>
      <c r="J30" s="228"/>
    </row>
    <row r="31" spans="2:10" s="3" customFormat="1" ht="16.5" thickBot="1" x14ac:dyDescent="0.3">
      <c r="C31" s="7"/>
      <c r="D31" s="16"/>
      <c r="F31" s="26"/>
      <c r="G31" s="24"/>
    </row>
    <row r="32" spans="2:10" s="328" customFormat="1" ht="15.95" customHeight="1" x14ac:dyDescent="0.25">
      <c r="B32" s="358" t="s">
        <v>38</v>
      </c>
      <c r="C32" s="359"/>
      <c r="D32" s="359"/>
      <c r="E32" s="359"/>
      <c r="F32" s="359"/>
      <c r="G32" s="359"/>
      <c r="H32" s="360"/>
    </row>
    <row r="33" spans="2:8" s="328" customFormat="1" ht="15" customHeight="1" x14ac:dyDescent="0.25">
      <c r="B33" s="361" t="s">
        <v>240</v>
      </c>
      <c r="C33" s="362"/>
      <c r="D33" s="362"/>
      <c r="E33" s="362"/>
      <c r="F33" s="362"/>
      <c r="G33" s="362"/>
      <c r="H33" s="363"/>
    </row>
    <row r="34" spans="2:8" s="328" customFormat="1" ht="15" customHeight="1" x14ac:dyDescent="0.25">
      <c r="B34" s="361" t="s">
        <v>241</v>
      </c>
      <c r="C34" s="362"/>
      <c r="D34" s="362"/>
      <c r="E34" s="362"/>
      <c r="F34" s="362"/>
      <c r="G34" s="362"/>
      <c r="H34" s="363"/>
    </row>
    <row r="35" spans="2:8" s="328" customFormat="1" ht="15" customHeight="1" x14ac:dyDescent="0.25">
      <c r="B35" s="361" t="s">
        <v>199</v>
      </c>
      <c r="C35" s="362"/>
      <c r="D35" s="362"/>
      <c r="E35" s="362"/>
      <c r="F35" s="362"/>
      <c r="G35" s="362"/>
      <c r="H35" s="363"/>
    </row>
    <row r="36" spans="2:8" s="328" customFormat="1" ht="15" customHeight="1" x14ac:dyDescent="0.25">
      <c r="B36" s="361" t="s">
        <v>200</v>
      </c>
      <c r="C36" s="362"/>
      <c r="D36" s="362"/>
      <c r="E36" s="362"/>
      <c r="F36" s="362"/>
      <c r="G36" s="362"/>
      <c r="H36" s="363"/>
    </row>
    <row r="37" spans="2:8" s="328" customFormat="1" ht="15" customHeight="1" x14ac:dyDescent="0.25">
      <c r="B37" s="361" t="s">
        <v>201</v>
      </c>
      <c r="C37" s="362"/>
      <c r="D37" s="362"/>
      <c r="E37" s="362"/>
      <c r="F37" s="362"/>
      <c r="G37" s="362"/>
      <c r="H37" s="363"/>
    </row>
    <row r="38" spans="2:8" s="328" customFormat="1" ht="15" customHeight="1" x14ac:dyDescent="0.25">
      <c r="B38" s="361" t="s">
        <v>202</v>
      </c>
      <c r="C38" s="362"/>
      <c r="D38" s="362"/>
      <c r="E38" s="362"/>
      <c r="F38" s="362"/>
      <c r="G38" s="362"/>
      <c r="H38" s="363"/>
    </row>
    <row r="39" spans="2:8" s="328" customFormat="1" ht="15" customHeight="1" x14ac:dyDescent="0.25">
      <c r="B39" s="361" t="s">
        <v>127</v>
      </c>
      <c r="C39" s="362"/>
      <c r="D39" s="362"/>
      <c r="E39" s="362"/>
      <c r="F39" s="362"/>
      <c r="G39" s="362"/>
      <c r="H39" s="363"/>
    </row>
    <row r="40" spans="2:8" s="316" customFormat="1" ht="15" customHeight="1" x14ac:dyDescent="0.25">
      <c r="B40" s="364" t="s">
        <v>244</v>
      </c>
      <c r="C40" s="365"/>
      <c r="D40" s="365"/>
      <c r="E40" s="365"/>
      <c r="F40" s="365"/>
      <c r="G40" s="365"/>
      <c r="H40" s="366"/>
    </row>
    <row r="41" spans="2:8" s="316" customFormat="1" ht="15" customHeight="1" x14ac:dyDescent="0.25">
      <c r="B41" s="364" t="s">
        <v>243</v>
      </c>
      <c r="C41" s="365"/>
      <c r="D41" s="365"/>
      <c r="E41" s="365"/>
      <c r="F41" s="365"/>
      <c r="G41" s="365"/>
      <c r="H41" s="366"/>
    </row>
    <row r="42" spans="2:8" s="328" customFormat="1" ht="15" customHeight="1" x14ac:dyDescent="0.25">
      <c r="B42" s="364" t="s">
        <v>136</v>
      </c>
      <c r="C42" s="365"/>
      <c r="D42" s="365"/>
      <c r="E42" s="365"/>
      <c r="F42" s="365"/>
      <c r="G42" s="365"/>
      <c r="H42" s="366"/>
    </row>
    <row r="43" spans="2:8" s="328" customFormat="1" ht="15" customHeight="1" x14ac:dyDescent="0.25">
      <c r="B43" s="361" t="s">
        <v>242</v>
      </c>
      <c r="C43" s="362"/>
      <c r="D43" s="362"/>
      <c r="E43" s="362"/>
      <c r="F43" s="362"/>
      <c r="G43" s="362"/>
      <c r="H43" s="363"/>
    </row>
    <row r="44" spans="2:8" s="328" customFormat="1" ht="15" customHeight="1" x14ac:dyDescent="0.25">
      <c r="B44" s="361" t="s">
        <v>239</v>
      </c>
      <c r="C44" s="362"/>
      <c r="D44" s="362"/>
      <c r="E44" s="362"/>
      <c r="F44" s="362"/>
      <c r="G44" s="362"/>
      <c r="H44" s="363"/>
    </row>
    <row r="45" spans="2:8" s="328" customFormat="1" ht="15" customHeight="1" x14ac:dyDescent="0.25">
      <c r="B45" s="361" t="s">
        <v>207</v>
      </c>
      <c r="C45" s="362"/>
      <c r="D45" s="362"/>
      <c r="E45" s="362"/>
      <c r="F45" s="362"/>
      <c r="G45" s="362"/>
      <c r="H45" s="363"/>
    </row>
    <row r="46" spans="2:8" s="328" customFormat="1" ht="15" customHeight="1" x14ac:dyDescent="0.25">
      <c r="B46" s="361" t="s">
        <v>238</v>
      </c>
      <c r="C46" s="362"/>
      <c r="D46" s="362"/>
      <c r="E46" s="362"/>
      <c r="F46" s="362"/>
      <c r="G46" s="362"/>
      <c r="H46" s="363"/>
    </row>
    <row r="47" spans="2:8" s="328" customFormat="1" ht="15" customHeight="1" x14ac:dyDescent="0.25">
      <c r="B47" s="361" t="s">
        <v>162</v>
      </c>
      <c r="C47" s="362"/>
      <c r="D47" s="362"/>
      <c r="E47" s="362"/>
      <c r="F47" s="362"/>
      <c r="G47" s="362"/>
      <c r="H47" s="363"/>
    </row>
    <row r="48" spans="2:8" s="328" customFormat="1" ht="15" customHeight="1" x14ac:dyDescent="0.25">
      <c r="B48" s="361" t="s">
        <v>169</v>
      </c>
      <c r="C48" s="362"/>
      <c r="D48" s="362"/>
      <c r="E48" s="362"/>
      <c r="F48" s="362"/>
      <c r="G48" s="362"/>
      <c r="H48" s="363"/>
    </row>
    <row r="49" spans="2:8" s="328" customFormat="1" ht="15" customHeight="1" x14ac:dyDescent="0.25">
      <c r="B49" s="361" t="s">
        <v>170</v>
      </c>
      <c r="C49" s="362"/>
      <c r="D49" s="362"/>
      <c r="E49" s="362"/>
      <c r="F49" s="362"/>
      <c r="G49" s="362"/>
      <c r="H49" s="363"/>
    </row>
    <row r="50" spans="2:8" s="328" customFormat="1" ht="15" customHeight="1" x14ac:dyDescent="0.25">
      <c r="B50" s="361" t="s">
        <v>171</v>
      </c>
      <c r="C50" s="362"/>
      <c r="D50" s="362"/>
      <c r="E50" s="362"/>
      <c r="F50" s="362"/>
      <c r="G50" s="362"/>
      <c r="H50" s="363"/>
    </row>
    <row r="51" spans="2:8" s="328" customFormat="1" ht="15" customHeight="1" x14ac:dyDescent="0.25">
      <c r="B51" s="361" t="s">
        <v>172</v>
      </c>
      <c r="C51" s="362"/>
      <c r="D51" s="362"/>
      <c r="E51" s="362"/>
      <c r="F51" s="362"/>
      <c r="G51" s="362"/>
      <c r="H51" s="363"/>
    </row>
    <row r="52" spans="2:8" s="328" customFormat="1" ht="15" customHeight="1" x14ac:dyDescent="0.25">
      <c r="B52" s="361" t="s">
        <v>237</v>
      </c>
      <c r="C52" s="362"/>
      <c r="D52" s="362"/>
      <c r="E52" s="362"/>
      <c r="F52" s="362"/>
      <c r="G52" s="362"/>
      <c r="H52" s="363"/>
    </row>
    <row r="53" spans="2:8" s="322" customFormat="1" ht="15" customHeight="1" thickBot="1" x14ac:dyDescent="0.3">
      <c r="B53" s="355" t="s">
        <v>217</v>
      </c>
      <c r="C53" s="356"/>
      <c r="D53" s="356"/>
      <c r="E53" s="356"/>
      <c r="F53" s="356"/>
      <c r="G53" s="356"/>
      <c r="H53" s="357"/>
    </row>
    <row r="54" spans="2:8" s="322" customFormat="1" thickBot="1" x14ac:dyDescent="0.3">
      <c r="B54" s="162"/>
      <c r="C54" s="162"/>
      <c r="D54" s="163"/>
      <c r="E54" s="162"/>
      <c r="F54" s="329"/>
      <c r="G54" s="164"/>
      <c r="H54" s="162"/>
    </row>
    <row r="55" spans="2:8" s="322" customFormat="1" ht="15" customHeight="1" x14ac:dyDescent="0.25">
      <c r="B55" s="471" t="s">
        <v>39</v>
      </c>
      <c r="C55" s="472"/>
      <c r="D55" s="472"/>
      <c r="E55" s="472"/>
      <c r="F55" s="472"/>
      <c r="G55" s="472"/>
      <c r="H55" s="473"/>
    </row>
    <row r="56" spans="2:8" s="322" customFormat="1" ht="30" customHeight="1" x14ac:dyDescent="0.25">
      <c r="B56" s="134" t="s">
        <v>23</v>
      </c>
      <c r="C56" s="135" t="s">
        <v>24</v>
      </c>
      <c r="D56" s="135" t="s">
        <v>25</v>
      </c>
      <c r="E56" s="89" t="s">
        <v>26</v>
      </c>
      <c r="F56" s="135" t="s">
        <v>27</v>
      </c>
      <c r="G56" s="136" t="s">
        <v>28</v>
      </c>
      <c r="H56" s="168" t="s">
        <v>29</v>
      </c>
    </row>
    <row r="57" spans="2:8" s="322" customFormat="1" ht="15" customHeight="1" x14ac:dyDescent="0.25">
      <c r="B57" s="138" t="s">
        <v>42</v>
      </c>
      <c r="C57" s="139">
        <v>17000</v>
      </c>
      <c r="D57" s="140">
        <v>4000</v>
      </c>
      <c r="E57" s="169">
        <v>20</v>
      </c>
      <c r="F57" s="169">
        <v>10</v>
      </c>
      <c r="G57" s="139">
        <v>3</v>
      </c>
      <c r="H57" s="142">
        <v>68</v>
      </c>
    </row>
    <row r="58" spans="2:8" s="322" customFormat="1" ht="15" customHeight="1" x14ac:dyDescent="0.25">
      <c r="B58" s="138" t="s">
        <v>30</v>
      </c>
      <c r="C58" s="143">
        <v>2500</v>
      </c>
      <c r="D58" s="144">
        <v>600</v>
      </c>
      <c r="E58" s="170">
        <v>15</v>
      </c>
      <c r="F58" s="170">
        <v>10</v>
      </c>
      <c r="G58" s="143">
        <v>0.3</v>
      </c>
      <c r="H58" s="146">
        <v>13</v>
      </c>
    </row>
    <row r="59" spans="2:8" s="322" customFormat="1" ht="15" customHeight="1" x14ac:dyDescent="0.25">
      <c r="B59" s="138" t="s">
        <v>31</v>
      </c>
      <c r="C59" s="143">
        <v>2600</v>
      </c>
      <c r="D59" s="144">
        <v>600</v>
      </c>
      <c r="E59" s="170">
        <v>20</v>
      </c>
      <c r="F59" s="170">
        <v>4</v>
      </c>
      <c r="G59" s="143">
        <v>0.2</v>
      </c>
      <c r="H59" s="146">
        <v>25</v>
      </c>
    </row>
    <row r="60" spans="2:8" s="322" customFormat="1" ht="15" customHeight="1" x14ac:dyDescent="0.25">
      <c r="B60" s="138" t="s">
        <v>32</v>
      </c>
      <c r="C60" s="143">
        <v>9400</v>
      </c>
      <c r="D60" s="144">
        <v>1900</v>
      </c>
      <c r="E60" s="170">
        <v>20</v>
      </c>
      <c r="F60" s="170">
        <v>10</v>
      </c>
      <c r="G60" s="143">
        <v>9.5</v>
      </c>
      <c r="H60" s="146">
        <v>47</v>
      </c>
    </row>
    <row r="61" spans="2:8" s="322" customFormat="1" ht="15" customHeight="1" x14ac:dyDescent="0.25">
      <c r="B61" s="138" t="s">
        <v>33</v>
      </c>
      <c r="C61" s="143">
        <v>1100</v>
      </c>
      <c r="D61" s="144">
        <v>200</v>
      </c>
      <c r="E61" s="170">
        <v>20</v>
      </c>
      <c r="F61" s="170">
        <v>10</v>
      </c>
      <c r="G61" s="143">
        <v>0.1</v>
      </c>
      <c r="H61" s="146">
        <v>5</v>
      </c>
    </row>
    <row r="62" spans="2:8" s="322" customFormat="1" ht="15" customHeight="1" x14ac:dyDescent="0.25">
      <c r="B62" s="330" t="s">
        <v>34</v>
      </c>
      <c r="C62" s="350">
        <v>4450</v>
      </c>
      <c r="D62" s="351">
        <v>900</v>
      </c>
      <c r="E62" s="352">
        <v>15</v>
      </c>
      <c r="F62" s="352">
        <v>10</v>
      </c>
      <c r="G62" s="350">
        <v>0.2</v>
      </c>
      <c r="H62" s="353">
        <v>24</v>
      </c>
    </row>
    <row r="63" spans="2:8" s="322" customFormat="1" ht="15" customHeight="1" x14ac:dyDescent="0.25">
      <c r="B63" s="330" t="s">
        <v>35</v>
      </c>
      <c r="C63" s="350">
        <v>3000</v>
      </c>
      <c r="D63" s="351">
        <v>1500</v>
      </c>
      <c r="E63" s="352">
        <v>20</v>
      </c>
      <c r="F63" s="352">
        <v>10</v>
      </c>
      <c r="G63" s="350">
        <v>0.2</v>
      </c>
      <c r="H63" s="353">
        <v>8</v>
      </c>
    </row>
    <row r="64" spans="2:8" s="322" customFormat="1" ht="15" customHeight="1" x14ac:dyDescent="0.25">
      <c r="B64" s="330" t="s">
        <v>47</v>
      </c>
      <c r="C64" s="350">
        <v>30000</v>
      </c>
      <c r="D64" s="351">
        <v>6000</v>
      </c>
      <c r="E64" s="352">
        <v>15</v>
      </c>
      <c r="F64" s="352">
        <v>2</v>
      </c>
      <c r="G64" s="350">
        <v>6</v>
      </c>
      <c r="H64" s="353">
        <v>806</v>
      </c>
    </row>
    <row r="65" spans="2:8" s="322" customFormat="1" ht="15" customHeight="1" x14ac:dyDescent="0.25">
      <c r="B65" s="330" t="s">
        <v>64</v>
      </c>
      <c r="C65" s="350">
        <v>1000</v>
      </c>
      <c r="D65" s="351">
        <v>0</v>
      </c>
      <c r="E65" s="352">
        <v>5</v>
      </c>
      <c r="F65" s="352">
        <v>7</v>
      </c>
      <c r="G65" s="350">
        <v>0</v>
      </c>
      <c r="H65" s="353">
        <v>29</v>
      </c>
    </row>
    <row r="66" spans="2:8" s="292" customFormat="1" ht="39" customHeight="1" x14ac:dyDescent="0.2">
      <c r="B66" s="418" t="s">
        <v>108</v>
      </c>
      <c r="C66" s="419"/>
      <c r="D66" s="419"/>
      <c r="E66" s="419"/>
      <c r="F66" s="419"/>
      <c r="G66" s="419"/>
      <c r="H66" s="420"/>
    </row>
    <row r="67" spans="2:8" s="292" customFormat="1" ht="15" customHeight="1" thickBot="1" x14ac:dyDescent="0.25">
      <c r="B67" s="427" t="s">
        <v>90</v>
      </c>
      <c r="C67" s="428"/>
      <c r="D67" s="428"/>
      <c r="E67" s="428"/>
      <c r="F67" s="428"/>
      <c r="G67" s="428"/>
      <c r="H67" s="429"/>
    </row>
    <row r="68" spans="2:8" s="300" customFormat="1" ht="14.1" customHeight="1" thickBot="1" x14ac:dyDescent="0.25"/>
    <row r="69" spans="2:8" s="292" customFormat="1" ht="30" customHeight="1" thickBot="1" x14ac:dyDescent="0.25">
      <c r="B69" s="370" t="s">
        <v>91</v>
      </c>
      <c r="C69" s="371"/>
      <c r="D69" s="371"/>
      <c r="E69" s="371"/>
      <c r="F69" s="371"/>
      <c r="G69" s="371"/>
      <c r="H69" s="372"/>
    </row>
  </sheetData>
  <sheetProtection algorithmName="SHA-512" hashValue="b3NFAyBMzf2MpYeb8XYmKxOxy37F74695OlP1c79lwv/c4IF9fDXY6hQhE6abvMfTeyI8BeZyIfEGo154oYVKw==" saltValue="aKOkgksUayQd9PzUwRw4Vg==" spinCount="100000" sheet="1" objects="1" scenarios="1"/>
  <mergeCells count="50">
    <mergeCell ref="B67:H67"/>
    <mergeCell ref="B69:H69"/>
    <mergeCell ref="B55:H55"/>
    <mergeCell ref="G12:H12"/>
    <mergeCell ref="G11:H11"/>
    <mergeCell ref="G25:H25"/>
    <mergeCell ref="G24:H24"/>
    <mergeCell ref="B32:H32"/>
    <mergeCell ref="B33:H33"/>
    <mergeCell ref="B35:H35"/>
    <mergeCell ref="B36:H36"/>
    <mergeCell ref="B37:H37"/>
    <mergeCell ref="B38:H38"/>
    <mergeCell ref="B39:H39"/>
    <mergeCell ref="B40:H40"/>
    <mergeCell ref="B43:H43"/>
    <mergeCell ref="G10:H10"/>
    <mergeCell ref="G7:H7"/>
    <mergeCell ref="B66:H66"/>
    <mergeCell ref="G17:H17"/>
    <mergeCell ref="G16:H16"/>
    <mergeCell ref="G15:H15"/>
    <mergeCell ref="G14:H14"/>
    <mergeCell ref="G13:H13"/>
    <mergeCell ref="G23:H23"/>
    <mergeCell ref="G20:H20"/>
    <mergeCell ref="G19:H19"/>
    <mergeCell ref="G18:H18"/>
    <mergeCell ref="G29:H29"/>
    <mergeCell ref="G30:H30"/>
    <mergeCell ref="B42:H42"/>
    <mergeCell ref="B50:H50"/>
    <mergeCell ref="B4:H4"/>
    <mergeCell ref="B3:H3"/>
    <mergeCell ref="B2:H2"/>
    <mergeCell ref="B1:H1"/>
    <mergeCell ref="G5:H5"/>
    <mergeCell ref="B51:H51"/>
    <mergeCell ref="B53:H53"/>
    <mergeCell ref="G26:H26"/>
    <mergeCell ref="G28:H28"/>
    <mergeCell ref="B44:H44"/>
    <mergeCell ref="B46:H46"/>
    <mergeCell ref="B48:H48"/>
    <mergeCell ref="B49:H49"/>
    <mergeCell ref="B34:H34"/>
    <mergeCell ref="B41:H41"/>
    <mergeCell ref="B45:H45"/>
    <mergeCell ref="B47:H47"/>
    <mergeCell ref="B52:H52"/>
  </mergeCells>
  <phoneticPr fontId="8" type="noConversion"/>
  <conditionalFormatting sqref="G20">
    <cfRule type="cellIs" dxfId="11" priority="2" operator="equal">
      <formula>0</formula>
    </cfRule>
  </conditionalFormatting>
  <conditionalFormatting sqref="G26:G30">
    <cfRule type="cellIs" dxfId="10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J73"/>
  <sheetViews>
    <sheetView showGridLines="0" topLeftCell="A7" zoomScaleNormal="100" zoomScalePageLayoutView="150" workbookViewId="0">
      <selection activeCell="J38" sqref="J38"/>
    </sheetView>
  </sheetViews>
  <sheetFormatPr defaultColWidth="11" defaultRowHeight="15.75" x14ac:dyDescent="0.25"/>
  <cols>
    <col min="1" max="1" width="5.625" customWidth="1"/>
    <col min="2" max="2" width="21.5" customWidth="1"/>
    <col min="3" max="3" width="10.625" style="2" customWidth="1"/>
    <col min="4" max="4" width="10.625" style="15" customWidth="1"/>
    <col min="5" max="8" width="10.625" customWidth="1"/>
  </cols>
  <sheetData>
    <row r="1" spans="2:8" s="6" customForma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8" s="6" customFormat="1" x14ac:dyDescent="0.25">
      <c r="B2" s="412" t="s">
        <v>82</v>
      </c>
      <c r="C2" s="413"/>
      <c r="D2" s="413"/>
      <c r="E2" s="413"/>
      <c r="F2" s="413"/>
      <c r="G2" s="413"/>
      <c r="H2" s="414"/>
    </row>
    <row r="3" spans="2:8" s="6" customFormat="1" x14ac:dyDescent="0.25">
      <c r="B3" s="412" t="s">
        <v>83</v>
      </c>
      <c r="C3" s="413"/>
      <c r="D3" s="413"/>
      <c r="E3" s="413"/>
      <c r="F3" s="413"/>
      <c r="G3" s="413"/>
      <c r="H3" s="414"/>
    </row>
    <row r="4" spans="2:8" s="6" customForma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8" s="211" customFormat="1" x14ac:dyDescent="0.25">
      <c r="B5" s="106"/>
      <c r="C5" s="290" t="s">
        <v>0</v>
      </c>
      <c r="D5" s="51" t="s">
        <v>1</v>
      </c>
      <c r="E5" s="290" t="s">
        <v>2</v>
      </c>
      <c r="F5" s="290" t="s">
        <v>40</v>
      </c>
      <c r="G5" s="465" t="s">
        <v>41</v>
      </c>
      <c r="H5" s="466"/>
    </row>
    <row r="6" spans="2:8" s="6" customFormat="1" x14ac:dyDescent="0.25">
      <c r="B6" s="111" t="s">
        <v>3</v>
      </c>
      <c r="C6" s="81"/>
      <c r="D6" s="82"/>
      <c r="E6" s="81"/>
      <c r="F6" s="81"/>
      <c r="G6" s="81"/>
      <c r="H6" s="122"/>
    </row>
    <row r="7" spans="2:8" s="6" customFormat="1" x14ac:dyDescent="0.25">
      <c r="B7" s="123" t="s">
        <v>51</v>
      </c>
      <c r="C7" s="124" t="s">
        <v>43</v>
      </c>
      <c r="D7" s="124">
        <v>370</v>
      </c>
      <c r="E7" s="72">
        <v>33</v>
      </c>
      <c r="F7" s="72">
        <v>12210</v>
      </c>
      <c r="G7" s="384"/>
      <c r="H7" s="385"/>
    </row>
    <row r="8" spans="2:8" s="6" customFormat="1" x14ac:dyDescent="0.25">
      <c r="B8" s="125"/>
      <c r="C8" s="124"/>
      <c r="D8" s="124"/>
      <c r="E8" s="72"/>
      <c r="F8" s="72"/>
      <c r="G8" s="126"/>
      <c r="H8" s="127"/>
    </row>
    <row r="9" spans="2:8" s="6" customFormat="1" x14ac:dyDescent="0.25">
      <c r="B9" s="96" t="s">
        <v>100</v>
      </c>
      <c r="C9" s="81"/>
      <c r="D9" s="81"/>
      <c r="E9" s="36"/>
      <c r="F9" s="36"/>
      <c r="G9" s="102"/>
      <c r="H9" s="122"/>
    </row>
    <row r="10" spans="2:8" s="6" customFormat="1" x14ac:dyDescent="0.25">
      <c r="B10" s="128" t="s">
        <v>94</v>
      </c>
      <c r="C10" s="124" t="s">
        <v>6</v>
      </c>
      <c r="D10" s="124">
        <v>1</v>
      </c>
      <c r="E10" s="72">
        <v>80</v>
      </c>
      <c r="F10" s="72">
        <v>80</v>
      </c>
      <c r="G10" s="384"/>
      <c r="H10" s="385"/>
    </row>
    <row r="11" spans="2:8" s="6" customFormat="1" x14ac:dyDescent="0.25">
      <c r="B11" s="128" t="s">
        <v>117</v>
      </c>
      <c r="C11" s="124" t="s">
        <v>52</v>
      </c>
      <c r="D11" s="124">
        <v>25</v>
      </c>
      <c r="E11" s="72">
        <v>50</v>
      </c>
      <c r="F11" s="72">
        <v>1250</v>
      </c>
      <c r="G11" s="384"/>
      <c r="H11" s="385"/>
    </row>
    <row r="12" spans="2:8" s="6" customFormat="1" x14ac:dyDescent="0.25">
      <c r="B12" s="128" t="s">
        <v>101</v>
      </c>
      <c r="C12" s="124" t="s">
        <v>7</v>
      </c>
      <c r="D12" s="124">
        <v>2</v>
      </c>
      <c r="E12" s="72">
        <v>40</v>
      </c>
      <c r="F12" s="72">
        <v>80</v>
      </c>
      <c r="G12" s="384"/>
      <c r="H12" s="385"/>
    </row>
    <row r="13" spans="2:8" s="6" customFormat="1" x14ac:dyDescent="0.25">
      <c r="B13" s="128" t="s">
        <v>92</v>
      </c>
      <c r="C13" s="124" t="s">
        <v>6</v>
      </c>
      <c r="D13" s="124">
        <v>1</v>
      </c>
      <c r="E13" s="72">
        <v>80</v>
      </c>
      <c r="F13" s="72">
        <v>80</v>
      </c>
      <c r="G13" s="384"/>
      <c r="H13" s="385"/>
    </row>
    <row r="14" spans="2:8" s="6" customFormat="1" x14ac:dyDescent="0.25">
      <c r="B14" s="128" t="s">
        <v>95</v>
      </c>
      <c r="C14" s="124" t="s">
        <v>7</v>
      </c>
      <c r="D14" s="124">
        <v>0.33</v>
      </c>
      <c r="E14" s="72">
        <v>50</v>
      </c>
      <c r="F14" s="72">
        <v>17</v>
      </c>
      <c r="G14" s="384"/>
      <c r="H14" s="385"/>
    </row>
    <row r="15" spans="2:8" s="6" customFormat="1" x14ac:dyDescent="0.25">
      <c r="B15" s="128" t="s">
        <v>96</v>
      </c>
      <c r="C15" s="124" t="s">
        <v>9</v>
      </c>
      <c r="D15" s="124">
        <v>290</v>
      </c>
      <c r="E15" s="72">
        <v>0.3</v>
      </c>
      <c r="F15" s="72">
        <v>87</v>
      </c>
      <c r="G15" s="384"/>
      <c r="H15" s="385"/>
    </row>
    <row r="16" spans="2:8" s="6" customFormat="1" x14ac:dyDescent="0.25">
      <c r="B16" s="128" t="s">
        <v>97</v>
      </c>
      <c r="C16" s="124" t="s">
        <v>10</v>
      </c>
      <c r="D16" s="124">
        <v>26</v>
      </c>
      <c r="E16" s="72">
        <v>3</v>
      </c>
      <c r="F16" s="72">
        <v>78</v>
      </c>
      <c r="G16" s="384"/>
      <c r="H16" s="385"/>
    </row>
    <row r="17" spans="2:10" s="6" customFormat="1" x14ac:dyDescent="0.25">
      <c r="B17" s="311" t="s">
        <v>258</v>
      </c>
      <c r="C17" s="312" t="s">
        <v>11</v>
      </c>
      <c r="D17" s="312">
        <v>370</v>
      </c>
      <c r="E17" s="313">
        <v>2</v>
      </c>
      <c r="F17" s="313">
        <f>D17*E17</f>
        <v>740</v>
      </c>
      <c r="G17" s="384"/>
      <c r="H17" s="385"/>
    </row>
    <row r="18" spans="2:10" s="6" customFormat="1" x14ac:dyDescent="0.25">
      <c r="B18" s="128" t="s">
        <v>12</v>
      </c>
      <c r="C18" s="124" t="s">
        <v>13</v>
      </c>
      <c r="D18" s="124">
        <v>220</v>
      </c>
      <c r="E18" s="72">
        <v>10</v>
      </c>
      <c r="F18" s="72">
        <v>2200</v>
      </c>
      <c r="G18" s="384"/>
      <c r="H18" s="385"/>
    </row>
    <row r="19" spans="2:10" s="6" customFormat="1" x14ac:dyDescent="0.25">
      <c r="B19" s="128" t="s">
        <v>14</v>
      </c>
      <c r="C19" s="124" t="s">
        <v>6</v>
      </c>
      <c r="D19" s="124">
        <v>1</v>
      </c>
      <c r="E19" s="72">
        <v>1000</v>
      </c>
      <c r="F19" s="72">
        <v>1000</v>
      </c>
      <c r="G19" s="384"/>
      <c r="H19" s="385"/>
    </row>
    <row r="20" spans="2:10" s="6" customFormat="1" x14ac:dyDescent="0.25">
      <c r="B20" s="311" t="s">
        <v>66</v>
      </c>
      <c r="C20" s="312" t="s">
        <v>182</v>
      </c>
      <c r="D20" s="312">
        <v>3.75</v>
      </c>
      <c r="E20" s="313">
        <v>100</v>
      </c>
      <c r="F20" s="313">
        <f>D20*E20</f>
        <v>375</v>
      </c>
      <c r="G20" s="384"/>
      <c r="H20" s="385"/>
    </row>
    <row r="21" spans="2:10" s="6" customFormat="1" x14ac:dyDescent="0.25">
      <c r="B21" s="128" t="s">
        <v>102</v>
      </c>
      <c r="C21" s="124"/>
      <c r="D21" s="124"/>
      <c r="E21" s="72"/>
      <c r="F21" s="72"/>
      <c r="G21" s="384"/>
      <c r="H21" s="385"/>
    </row>
    <row r="22" spans="2:10" s="31" customFormat="1" x14ac:dyDescent="0.25">
      <c r="B22" s="110" t="s">
        <v>15</v>
      </c>
      <c r="C22" s="56"/>
      <c r="D22" s="56"/>
      <c r="E22" s="58"/>
      <c r="F22" s="58">
        <f>SUM(F10:F20)</f>
        <v>5987</v>
      </c>
      <c r="G22" s="443">
        <f>G10+G11+G12+G13+G14+G15+G16+G17+G18+G19+G20++G21</f>
        <v>0</v>
      </c>
      <c r="H22" s="444"/>
    </row>
    <row r="23" spans="2:10" s="6" customFormat="1" x14ac:dyDescent="0.25">
      <c r="B23" s="125"/>
      <c r="C23" s="124"/>
      <c r="D23" s="124"/>
      <c r="E23" s="72"/>
      <c r="F23" s="72"/>
      <c r="G23" s="126"/>
      <c r="H23" s="127"/>
    </row>
    <row r="24" spans="2:10" s="6" customFormat="1" x14ac:dyDescent="0.25">
      <c r="B24" s="111" t="s">
        <v>60</v>
      </c>
      <c r="C24" s="81"/>
      <c r="D24" s="81"/>
      <c r="E24" s="36"/>
      <c r="F24" s="36"/>
      <c r="G24" s="102"/>
      <c r="H24" s="122"/>
    </row>
    <row r="25" spans="2:10" s="6" customFormat="1" x14ac:dyDescent="0.25">
      <c r="B25" s="123" t="s">
        <v>107</v>
      </c>
      <c r="C25" s="124" t="s">
        <v>6</v>
      </c>
      <c r="D25" s="124">
        <v>1</v>
      </c>
      <c r="E25" s="72">
        <v>211</v>
      </c>
      <c r="F25" s="72">
        <v>211</v>
      </c>
      <c r="G25" s="384"/>
      <c r="H25" s="385"/>
    </row>
    <row r="26" spans="2:10" s="6" customFormat="1" x14ac:dyDescent="0.25">
      <c r="B26" s="123" t="s">
        <v>104</v>
      </c>
      <c r="C26" s="124" t="s">
        <v>6</v>
      </c>
      <c r="D26" s="124">
        <v>1</v>
      </c>
      <c r="E26" s="72">
        <v>80</v>
      </c>
      <c r="F26" s="72">
        <v>80</v>
      </c>
      <c r="G26" s="384"/>
      <c r="H26" s="385"/>
    </row>
    <row r="27" spans="2:10" s="6" customFormat="1" x14ac:dyDescent="0.25">
      <c r="B27" s="123" t="s">
        <v>105</v>
      </c>
      <c r="C27" s="124" t="s">
        <v>6</v>
      </c>
      <c r="D27" s="124">
        <v>1</v>
      </c>
      <c r="E27" s="72">
        <v>50</v>
      </c>
      <c r="F27" s="72">
        <v>50</v>
      </c>
      <c r="G27" s="384"/>
      <c r="H27" s="385"/>
    </row>
    <row r="28" spans="2:10" s="6" customFormat="1" x14ac:dyDescent="0.25">
      <c r="B28" s="110" t="s">
        <v>16</v>
      </c>
      <c r="C28" s="56"/>
      <c r="D28" s="56"/>
      <c r="E28" s="58"/>
      <c r="F28" s="58">
        <v>341</v>
      </c>
      <c r="G28" s="101">
        <f>G25+G26+G27</f>
        <v>0</v>
      </c>
      <c r="H28" s="122"/>
    </row>
    <row r="29" spans="2:10" s="3" customFormat="1" ht="16.5" thickBot="1" x14ac:dyDescent="0.3">
      <c r="B29" s="113"/>
      <c r="C29" s="32"/>
      <c r="D29" s="32"/>
      <c r="E29" s="35"/>
      <c r="F29" s="35"/>
      <c r="G29" s="476"/>
      <c r="H29" s="477"/>
    </row>
    <row r="30" spans="2:10" s="3" customFormat="1" ht="24" customHeight="1" thickBot="1" x14ac:dyDescent="0.3">
      <c r="B30" s="114" t="s">
        <v>17</v>
      </c>
      <c r="C30" s="226"/>
      <c r="D30" s="226"/>
      <c r="E30" s="35"/>
      <c r="F30" s="49">
        <f>F22+F28</f>
        <v>6328</v>
      </c>
      <c r="G30" s="474">
        <f>G22+G28</f>
        <v>0</v>
      </c>
      <c r="H30" s="475"/>
      <c r="J30" s="21"/>
    </row>
    <row r="31" spans="2:10" s="3" customFormat="1" ht="16.5" thickBot="1" x14ac:dyDescent="0.3">
      <c r="B31" s="188" t="s">
        <v>18</v>
      </c>
      <c r="C31" s="235"/>
      <c r="D31" s="235"/>
      <c r="E31" s="192"/>
      <c r="F31" s="190">
        <f>F7-F22</f>
        <v>6223</v>
      </c>
      <c r="G31" s="461">
        <f>G7-G22</f>
        <v>0</v>
      </c>
      <c r="H31" s="462"/>
    </row>
    <row r="32" spans="2:10" s="3" customFormat="1" ht="21.95" customHeight="1" thickBot="1" x14ac:dyDescent="0.3">
      <c r="B32" s="114" t="s">
        <v>19</v>
      </c>
      <c r="C32" s="226"/>
      <c r="D32" s="226"/>
      <c r="E32" s="35"/>
      <c r="F32" s="49">
        <f>F7-F30</f>
        <v>5882</v>
      </c>
      <c r="G32" s="437">
        <f>G7-G30</f>
        <v>0</v>
      </c>
      <c r="H32" s="438"/>
      <c r="J32" s="21"/>
    </row>
    <row r="33" spans="2:8" s="3" customFormat="1" ht="16.5" thickBot="1" x14ac:dyDescent="0.3">
      <c r="C33" s="7"/>
      <c r="D33" s="16"/>
      <c r="G33" s="8"/>
    </row>
    <row r="34" spans="2:8" s="105" customFormat="1" ht="15.9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240" customFormat="1" ht="15" customHeight="1" x14ac:dyDescent="0.25">
      <c r="B35" s="361" t="s">
        <v>197</v>
      </c>
      <c r="C35" s="434"/>
      <c r="D35" s="434"/>
      <c r="E35" s="434"/>
      <c r="F35" s="434"/>
      <c r="G35" s="434"/>
      <c r="H35" s="435"/>
    </row>
    <row r="36" spans="2:8" s="240" customFormat="1" ht="15" customHeight="1" x14ac:dyDescent="0.25">
      <c r="B36" s="361" t="s">
        <v>198</v>
      </c>
      <c r="C36" s="434"/>
      <c r="D36" s="434"/>
      <c r="E36" s="434"/>
      <c r="F36" s="434"/>
      <c r="G36" s="434"/>
      <c r="H36" s="435"/>
    </row>
    <row r="37" spans="2:8" s="240" customFormat="1" ht="15" customHeight="1" x14ac:dyDescent="0.25">
      <c r="B37" s="361" t="s">
        <v>199</v>
      </c>
      <c r="C37" s="434"/>
      <c r="D37" s="434"/>
      <c r="E37" s="434"/>
      <c r="F37" s="434"/>
      <c r="G37" s="434"/>
      <c r="H37" s="435"/>
    </row>
    <row r="38" spans="2:8" s="240" customFormat="1" ht="15" customHeight="1" x14ac:dyDescent="0.25">
      <c r="B38" s="361" t="s">
        <v>200</v>
      </c>
      <c r="C38" s="434"/>
      <c r="D38" s="434"/>
      <c r="E38" s="434"/>
      <c r="F38" s="434"/>
      <c r="G38" s="434"/>
      <c r="H38" s="435"/>
    </row>
    <row r="39" spans="2:8" s="240" customFormat="1" ht="15" customHeight="1" x14ac:dyDescent="0.25">
      <c r="B39" s="361" t="s">
        <v>201</v>
      </c>
      <c r="C39" s="434"/>
      <c r="D39" s="434"/>
      <c r="E39" s="434"/>
      <c r="F39" s="434"/>
      <c r="G39" s="434"/>
      <c r="H39" s="435"/>
    </row>
    <row r="40" spans="2:8" s="240" customFormat="1" ht="15" customHeight="1" x14ac:dyDescent="0.25">
      <c r="B40" s="361" t="s">
        <v>202</v>
      </c>
      <c r="C40" s="434"/>
      <c r="D40" s="434"/>
      <c r="E40" s="434"/>
      <c r="F40" s="434"/>
      <c r="G40" s="434"/>
      <c r="H40" s="435"/>
    </row>
    <row r="41" spans="2:8" s="240" customFormat="1" ht="15" customHeight="1" x14ac:dyDescent="0.25">
      <c r="B41" s="436" t="s">
        <v>127</v>
      </c>
      <c r="C41" s="434"/>
      <c r="D41" s="434"/>
      <c r="E41" s="434"/>
      <c r="F41" s="434"/>
      <c r="G41" s="434"/>
      <c r="H41" s="435"/>
    </row>
    <row r="42" spans="2:8" s="240" customFormat="1" ht="15" customHeight="1" x14ac:dyDescent="0.25">
      <c r="B42" s="364" t="s">
        <v>119</v>
      </c>
      <c r="C42" s="365"/>
      <c r="D42" s="365"/>
      <c r="E42" s="365"/>
      <c r="F42" s="365"/>
      <c r="G42" s="365"/>
      <c r="H42" s="366"/>
    </row>
    <row r="43" spans="2:8" s="55" customFormat="1" ht="15" customHeight="1" x14ac:dyDescent="0.25">
      <c r="B43" s="364" t="s">
        <v>204</v>
      </c>
      <c r="C43" s="365"/>
      <c r="D43" s="365"/>
      <c r="E43" s="365"/>
      <c r="F43" s="365"/>
      <c r="G43" s="365"/>
      <c r="H43" s="366"/>
    </row>
    <row r="44" spans="2:8" s="55" customFormat="1" ht="15" customHeight="1" x14ac:dyDescent="0.25">
      <c r="B44" s="364" t="s">
        <v>205</v>
      </c>
      <c r="C44" s="365"/>
      <c r="D44" s="365"/>
      <c r="E44" s="365"/>
      <c r="F44" s="365"/>
      <c r="G44" s="365"/>
      <c r="H44" s="366"/>
    </row>
    <row r="45" spans="2:8" s="240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240" customFormat="1" ht="15" customHeight="1" x14ac:dyDescent="0.25">
      <c r="B46" s="361" t="s">
        <v>256</v>
      </c>
      <c r="C46" s="434"/>
      <c r="D46" s="434"/>
      <c r="E46" s="434"/>
      <c r="F46" s="434"/>
      <c r="G46" s="434"/>
      <c r="H46" s="435"/>
    </row>
    <row r="47" spans="2:8" s="240" customFormat="1" ht="15" customHeight="1" x14ac:dyDescent="0.25">
      <c r="B47" s="361" t="s">
        <v>206</v>
      </c>
      <c r="C47" s="434"/>
      <c r="D47" s="434"/>
      <c r="E47" s="434"/>
      <c r="F47" s="434"/>
      <c r="G47" s="434"/>
      <c r="H47" s="435"/>
    </row>
    <row r="48" spans="2:8" s="240" customFormat="1" ht="15" customHeight="1" x14ac:dyDescent="0.25">
      <c r="B48" s="361" t="s">
        <v>207</v>
      </c>
      <c r="C48" s="434"/>
      <c r="D48" s="434"/>
      <c r="E48" s="434"/>
      <c r="F48" s="434"/>
      <c r="G48" s="434"/>
      <c r="H48" s="435"/>
    </row>
    <row r="49" spans="2:8" s="240" customFormat="1" ht="15" customHeight="1" x14ac:dyDescent="0.25">
      <c r="B49" s="361" t="s">
        <v>208</v>
      </c>
      <c r="C49" s="434"/>
      <c r="D49" s="434"/>
      <c r="E49" s="434"/>
      <c r="F49" s="434"/>
      <c r="G49" s="434"/>
      <c r="H49" s="435"/>
    </row>
    <row r="50" spans="2:8" s="240" customFormat="1" ht="15" customHeight="1" x14ac:dyDescent="0.25">
      <c r="B50" s="361" t="s">
        <v>162</v>
      </c>
      <c r="C50" s="434"/>
      <c r="D50" s="434"/>
      <c r="E50" s="434"/>
      <c r="F50" s="434"/>
      <c r="G50" s="434"/>
      <c r="H50" s="435"/>
    </row>
    <row r="51" spans="2:8" s="240" customFormat="1" ht="15" customHeight="1" x14ac:dyDescent="0.25">
      <c r="B51" s="361" t="s">
        <v>257</v>
      </c>
      <c r="C51" s="434"/>
      <c r="D51" s="434"/>
      <c r="E51" s="434"/>
      <c r="F51" s="434"/>
      <c r="G51" s="434"/>
      <c r="H51" s="435"/>
    </row>
    <row r="52" spans="2:8" s="240" customFormat="1" ht="15" customHeight="1" x14ac:dyDescent="0.25">
      <c r="B52" s="361" t="s">
        <v>210</v>
      </c>
      <c r="C52" s="456"/>
      <c r="D52" s="456"/>
      <c r="E52" s="456"/>
      <c r="F52" s="456"/>
      <c r="G52" s="456"/>
      <c r="H52" s="457"/>
    </row>
    <row r="53" spans="2:8" s="240" customFormat="1" ht="15" customHeight="1" x14ac:dyDescent="0.25">
      <c r="B53" s="436" t="s">
        <v>121</v>
      </c>
      <c r="C53" s="434"/>
      <c r="D53" s="434"/>
      <c r="E53" s="434"/>
      <c r="F53" s="434"/>
      <c r="G53" s="434"/>
      <c r="H53" s="435"/>
    </row>
    <row r="54" spans="2:8" s="240" customFormat="1" ht="15" customHeight="1" x14ac:dyDescent="0.25">
      <c r="B54" s="436" t="s">
        <v>122</v>
      </c>
      <c r="C54" s="434"/>
      <c r="D54" s="434"/>
      <c r="E54" s="434"/>
      <c r="F54" s="434"/>
      <c r="G54" s="434"/>
      <c r="H54" s="435"/>
    </row>
    <row r="55" spans="2:8" s="240" customFormat="1" ht="15" customHeight="1" x14ac:dyDescent="0.25">
      <c r="B55" s="436" t="s">
        <v>123</v>
      </c>
      <c r="C55" s="434"/>
      <c r="D55" s="434"/>
      <c r="E55" s="434"/>
      <c r="F55" s="434"/>
      <c r="G55" s="434"/>
      <c r="H55" s="435"/>
    </row>
    <row r="56" spans="2:8" s="240" customFormat="1" ht="15" customHeight="1" x14ac:dyDescent="0.25">
      <c r="B56" s="436" t="s">
        <v>124</v>
      </c>
      <c r="C56" s="434"/>
      <c r="D56" s="434"/>
      <c r="E56" s="434"/>
      <c r="F56" s="434"/>
      <c r="G56" s="434"/>
      <c r="H56" s="435"/>
    </row>
    <row r="57" spans="2:8" s="240" customFormat="1" ht="15" customHeight="1" x14ac:dyDescent="0.25">
      <c r="B57" s="361" t="s">
        <v>216</v>
      </c>
      <c r="C57" s="362"/>
      <c r="D57" s="362"/>
      <c r="E57" s="362"/>
      <c r="F57" s="362"/>
      <c r="G57" s="362"/>
      <c r="H57" s="363"/>
    </row>
    <row r="58" spans="2:8" s="40" customFormat="1" ht="15" customHeight="1" thickBot="1" x14ac:dyDescent="0.3">
      <c r="B58" s="355" t="s">
        <v>217</v>
      </c>
      <c r="C58" s="459"/>
      <c r="D58" s="459"/>
      <c r="E58" s="459"/>
      <c r="F58" s="459"/>
      <c r="G58" s="459"/>
      <c r="H58" s="460"/>
    </row>
    <row r="59" spans="2:8" ht="16.5" thickBot="1" x14ac:dyDescent="0.3">
      <c r="B59" s="10"/>
      <c r="C59" s="10"/>
      <c r="D59" s="17"/>
      <c r="E59" s="10"/>
      <c r="F59" s="10"/>
      <c r="G59" s="11"/>
      <c r="H59" s="10"/>
    </row>
    <row r="60" spans="2:8" ht="20.100000000000001" customHeight="1" x14ac:dyDescent="0.25">
      <c r="B60" s="471" t="s">
        <v>39</v>
      </c>
      <c r="C60" s="472"/>
      <c r="D60" s="472"/>
      <c r="E60" s="472"/>
      <c r="F60" s="472"/>
      <c r="G60" s="472"/>
      <c r="H60" s="473"/>
    </row>
    <row r="61" spans="2:8" ht="30" customHeight="1" x14ac:dyDescent="0.25">
      <c r="B61" s="134" t="s">
        <v>23</v>
      </c>
      <c r="C61" s="135" t="s">
        <v>24</v>
      </c>
      <c r="D61" s="135" t="s">
        <v>25</v>
      </c>
      <c r="E61" s="89" t="s">
        <v>26</v>
      </c>
      <c r="F61" s="135" t="s">
        <v>27</v>
      </c>
      <c r="G61" s="135" t="s">
        <v>28</v>
      </c>
      <c r="H61" s="168" t="s">
        <v>29</v>
      </c>
    </row>
    <row r="62" spans="2:8" x14ac:dyDescent="0.25">
      <c r="B62" s="138" t="s">
        <v>42</v>
      </c>
      <c r="C62" s="139">
        <v>17000</v>
      </c>
      <c r="D62" s="140">
        <v>4000</v>
      </c>
      <c r="E62" s="169">
        <v>20</v>
      </c>
      <c r="F62" s="169">
        <v>10</v>
      </c>
      <c r="G62" s="139">
        <v>3</v>
      </c>
      <c r="H62" s="142">
        <v>68</v>
      </c>
    </row>
    <row r="63" spans="2:8" x14ac:dyDescent="0.25">
      <c r="B63" s="138" t="s">
        <v>30</v>
      </c>
      <c r="C63" s="143">
        <v>2500</v>
      </c>
      <c r="D63" s="144">
        <v>600</v>
      </c>
      <c r="E63" s="170">
        <v>15</v>
      </c>
      <c r="F63" s="170">
        <v>10</v>
      </c>
      <c r="G63" s="143">
        <v>0.3</v>
      </c>
      <c r="H63" s="146">
        <v>13</v>
      </c>
    </row>
    <row r="64" spans="2:8" x14ac:dyDescent="0.25">
      <c r="B64" s="138" t="s">
        <v>31</v>
      </c>
      <c r="C64" s="143">
        <v>2600</v>
      </c>
      <c r="D64" s="144">
        <v>600</v>
      </c>
      <c r="E64" s="170">
        <v>20</v>
      </c>
      <c r="F64" s="170">
        <v>4</v>
      </c>
      <c r="G64" s="143">
        <v>0.2</v>
      </c>
      <c r="H64" s="146">
        <v>25</v>
      </c>
    </row>
    <row r="65" spans="2:8" x14ac:dyDescent="0.25">
      <c r="B65" s="138" t="s">
        <v>32</v>
      </c>
      <c r="C65" s="143">
        <v>9400</v>
      </c>
      <c r="D65" s="144">
        <v>1900</v>
      </c>
      <c r="E65" s="170">
        <v>20</v>
      </c>
      <c r="F65" s="170">
        <v>10</v>
      </c>
      <c r="G65" s="143">
        <v>9.5</v>
      </c>
      <c r="H65" s="146">
        <v>47</v>
      </c>
    </row>
    <row r="66" spans="2:8" x14ac:dyDescent="0.25">
      <c r="B66" s="138" t="s">
        <v>33</v>
      </c>
      <c r="C66" s="143">
        <v>1100</v>
      </c>
      <c r="D66" s="144">
        <v>200</v>
      </c>
      <c r="E66" s="170">
        <v>20</v>
      </c>
      <c r="F66" s="170">
        <v>10</v>
      </c>
      <c r="G66" s="143">
        <v>0.1</v>
      </c>
      <c r="H66" s="146">
        <v>5</v>
      </c>
    </row>
    <row r="67" spans="2:8" x14ac:dyDescent="0.25">
      <c r="B67" s="147" t="s">
        <v>34</v>
      </c>
      <c r="C67" s="148">
        <v>4450</v>
      </c>
      <c r="D67" s="354">
        <v>900</v>
      </c>
      <c r="E67" s="171">
        <v>15</v>
      </c>
      <c r="F67" s="171">
        <v>10</v>
      </c>
      <c r="G67" s="148">
        <v>0.2</v>
      </c>
      <c r="H67" s="150">
        <v>24</v>
      </c>
    </row>
    <row r="68" spans="2:8" x14ac:dyDescent="0.25">
      <c r="B68" s="147" t="s">
        <v>35</v>
      </c>
      <c r="C68" s="148">
        <v>3000</v>
      </c>
      <c r="D68" s="354">
        <v>1500</v>
      </c>
      <c r="E68" s="171">
        <v>20</v>
      </c>
      <c r="F68" s="171">
        <v>10</v>
      </c>
      <c r="G68" s="148">
        <v>0.2</v>
      </c>
      <c r="H68" s="150">
        <v>8</v>
      </c>
    </row>
    <row r="69" spans="2:8" x14ac:dyDescent="0.25">
      <c r="B69" s="147" t="s">
        <v>36</v>
      </c>
      <c r="C69" s="148">
        <v>2500</v>
      </c>
      <c r="D69" s="354">
        <v>600</v>
      </c>
      <c r="E69" s="171">
        <v>20</v>
      </c>
      <c r="F69" s="171">
        <v>5</v>
      </c>
      <c r="G69" s="148">
        <v>1.5</v>
      </c>
      <c r="H69" s="150">
        <v>21</v>
      </c>
    </row>
    <row r="70" spans="2:8" s="292" customFormat="1" ht="39" customHeight="1" x14ac:dyDescent="0.2">
      <c r="B70" s="418" t="s">
        <v>108</v>
      </c>
      <c r="C70" s="419"/>
      <c r="D70" s="419"/>
      <c r="E70" s="419"/>
      <c r="F70" s="419"/>
      <c r="G70" s="419"/>
      <c r="H70" s="420"/>
    </row>
    <row r="71" spans="2:8" s="292" customFormat="1" ht="12.75" thickBot="1" x14ac:dyDescent="0.25">
      <c r="B71" s="427" t="s">
        <v>90</v>
      </c>
      <c r="C71" s="428"/>
      <c r="D71" s="428"/>
      <c r="E71" s="428"/>
      <c r="F71" s="428"/>
      <c r="G71" s="428"/>
      <c r="H71" s="429"/>
    </row>
    <row r="72" spans="2:8" s="300" customFormat="1" ht="14.1" customHeight="1" thickBot="1" x14ac:dyDescent="0.25"/>
    <row r="73" spans="2:8" s="292" customFormat="1" ht="30" customHeight="1" thickBot="1" x14ac:dyDescent="0.25">
      <c r="B73" s="370" t="s">
        <v>91</v>
      </c>
      <c r="C73" s="371"/>
      <c r="D73" s="371"/>
      <c r="E73" s="371"/>
      <c r="F73" s="371"/>
      <c r="G73" s="371"/>
      <c r="H73" s="372"/>
    </row>
  </sheetData>
  <sheetProtection algorithmName="SHA-512" hashValue="FeX1H3Sv4Vz+TVkKFVSRpWU0m/kIP6k0DzgpK97WFmUUpLT0zI8dnYjQS1oNtQblnrc+hn8Tpaq6GVn6h/YkLw==" saltValue="i+BkNt43VPj3BjeuwRUG5w==" spinCount="100000" sheet="1" objects="1" scenarios="1"/>
  <mergeCells count="55">
    <mergeCell ref="B71:H71"/>
    <mergeCell ref="B73:H73"/>
    <mergeCell ref="B60:H60"/>
    <mergeCell ref="G32:H32"/>
    <mergeCell ref="G31:H31"/>
    <mergeCell ref="B70:H70"/>
    <mergeCell ref="B34:H34"/>
    <mergeCell ref="B35:H35"/>
    <mergeCell ref="B37:H37"/>
    <mergeCell ref="B38:H38"/>
    <mergeCell ref="B39:H39"/>
    <mergeCell ref="B40:H40"/>
    <mergeCell ref="B41:H41"/>
    <mergeCell ref="B42:H42"/>
    <mergeCell ref="B43:H43"/>
    <mergeCell ref="B45:H45"/>
    <mergeCell ref="G13:H13"/>
    <mergeCell ref="G12:H12"/>
    <mergeCell ref="G11:H11"/>
    <mergeCell ref="G10:H10"/>
    <mergeCell ref="G19:H19"/>
    <mergeCell ref="G18:H18"/>
    <mergeCell ref="G17:H17"/>
    <mergeCell ref="G16:H16"/>
    <mergeCell ref="B3:H3"/>
    <mergeCell ref="B2:H2"/>
    <mergeCell ref="B1:H1"/>
    <mergeCell ref="G5:H5"/>
    <mergeCell ref="G30:H30"/>
    <mergeCell ref="G29:H29"/>
    <mergeCell ref="G22:H22"/>
    <mergeCell ref="G21:H21"/>
    <mergeCell ref="G20:H20"/>
    <mergeCell ref="G15:H15"/>
    <mergeCell ref="B4:H4"/>
    <mergeCell ref="G7:H7"/>
    <mergeCell ref="G27:H27"/>
    <mergeCell ref="G26:H26"/>
    <mergeCell ref="G25:H25"/>
    <mergeCell ref="G14:H14"/>
    <mergeCell ref="B58:H58"/>
    <mergeCell ref="B46:H46"/>
    <mergeCell ref="B47:H47"/>
    <mergeCell ref="B49:H49"/>
    <mergeCell ref="B51:H51"/>
    <mergeCell ref="B53:H53"/>
    <mergeCell ref="B52:H52"/>
    <mergeCell ref="B57:H57"/>
    <mergeCell ref="B50:H50"/>
    <mergeCell ref="B48:H48"/>
    <mergeCell ref="B44:H44"/>
    <mergeCell ref="B36:H36"/>
    <mergeCell ref="B54:H54"/>
    <mergeCell ref="B55:H55"/>
    <mergeCell ref="B56:H56"/>
  </mergeCells>
  <phoneticPr fontId="8" type="noConversion"/>
  <conditionalFormatting sqref="G22">
    <cfRule type="cellIs" dxfId="9" priority="2" operator="equal">
      <formula>0</formula>
    </cfRule>
  </conditionalFormatting>
  <conditionalFormatting sqref="G28:G32">
    <cfRule type="cellIs" dxfId="8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J74"/>
  <sheetViews>
    <sheetView showGridLines="0" topLeftCell="A7" zoomScaleNormal="100" zoomScalePageLayoutView="150" workbookViewId="0">
      <selection activeCell="D11" sqref="D11"/>
    </sheetView>
  </sheetViews>
  <sheetFormatPr defaultColWidth="11" defaultRowHeight="15.75" x14ac:dyDescent="0.25"/>
  <cols>
    <col min="1" max="1" width="5.625" customWidth="1"/>
    <col min="2" max="2" width="21.5" customWidth="1"/>
    <col min="3" max="3" width="10.625" style="2" customWidth="1"/>
    <col min="4" max="6" width="10.625" customWidth="1"/>
    <col min="7" max="7" width="10.625" style="19" customWidth="1"/>
    <col min="8" max="8" width="10.625" customWidth="1"/>
  </cols>
  <sheetData>
    <row r="1" spans="2:10" s="6" customFormat="1" ht="15.95" customHeigh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s="6" customFormat="1" ht="15.95" customHeight="1" x14ac:dyDescent="0.25">
      <c r="B2" s="412" t="s">
        <v>130</v>
      </c>
      <c r="C2" s="413"/>
      <c r="D2" s="413"/>
      <c r="E2" s="413"/>
      <c r="F2" s="413"/>
      <c r="G2" s="413"/>
      <c r="H2" s="414"/>
    </row>
    <row r="3" spans="2:10" s="6" customFormat="1" ht="15.95" customHeight="1" x14ac:dyDescent="0.25">
      <c r="B3" s="412" t="s">
        <v>84</v>
      </c>
      <c r="C3" s="413"/>
      <c r="D3" s="413"/>
      <c r="E3" s="413"/>
      <c r="F3" s="413"/>
      <c r="G3" s="413"/>
      <c r="H3" s="414"/>
    </row>
    <row r="4" spans="2:10" s="6" customFormat="1" ht="15.95" customHeigh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211" customFormat="1" ht="15.95" customHeight="1" x14ac:dyDescent="0.25">
      <c r="B5" s="106"/>
      <c r="C5" s="290" t="s">
        <v>0</v>
      </c>
      <c r="D5" s="52" t="s">
        <v>1</v>
      </c>
      <c r="E5" s="52" t="s">
        <v>2</v>
      </c>
      <c r="F5" s="52" t="s">
        <v>40</v>
      </c>
      <c r="G5" s="376" t="s">
        <v>41</v>
      </c>
      <c r="H5" s="377"/>
    </row>
    <row r="6" spans="2:10" s="6" customFormat="1" ht="15.95" customHeight="1" x14ac:dyDescent="0.25">
      <c r="B6" s="111" t="s">
        <v>3</v>
      </c>
      <c r="C6" s="81"/>
      <c r="D6" s="4"/>
      <c r="E6" s="216"/>
      <c r="F6" s="216"/>
      <c r="G6" s="204"/>
      <c r="H6" s="122"/>
    </row>
    <row r="7" spans="2:10" ht="15.95" customHeight="1" x14ac:dyDescent="0.25">
      <c r="B7" s="123" t="s">
        <v>109</v>
      </c>
      <c r="C7" s="124" t="s">
        <v>43</v>
      </c>
      <c r="D7" s="182">
        <v>250</v>
      </c>
      <c r="E7" s="183">
        <v>23</v>
      </c>
      <c r="F7" s="183">
        <v>5750</v>
      </c>
      <c r="G7" s="384"/>
      <c r="H7" s="385"/>
    </row>
    <row r="8" spans="2:10" ht="15.95" customHeight="1" x14ac:dyDescent="0.25">
      <c r="B8" s="125"/>
      <c r="C8" s="124"/>
      <c r="D8" s="182"/>
      <c r="E8" s="183"/>
      <c r="F8" s="183"/>
      <c r="G8" s="207"/>
      <c r="H8" s="127"/>
    </row>
    <row r="9" spans="2:10" s="1" customFormat="1" ht="15.95" customHeight="1" x14ac:dyDescent="0.3">
      <c r="B9" s="96" t="s">
        <v>100</v>
      </c>
      <c r="C9" s="81"/>
      <c r="D9" s="229"/>
      <c r="E9" s="230"/>
      <c r="F9" s="230"/>
      <c r="G9" s="209"/>
      <c r="H9" s="122"/>
      <c r="J9"/>
    </row>
    <row r="10" spans="2:10" ht="15.95" customHeight="1" x14ac:dyDescent="0.25">
      <c r="B10" s="128" t="s">
        <v>94</v>
      </c>
      <c r="C10" s="124" t="s">
        <v>6</v>
      </c>
      <c r="D10" s="182">
        <v>1</v>
      </c>
      <c r="E10" s="183">
        <v>80</v>
      </c>
      <c r="F10" s="183">
        <v>80</v>
      </c>
      <c r="G10" s="384"/>
      <c r="H10" s="385"/>
    </row>
    <row r="11" spans="2:10" ht="15.95" customHeight="1" x14ac:dyDescent="0.25">
      <c r="B11" s="128" t="s">
        <v>117</v>
      </c>
      <c r="C11" s="124" t="s">
        <v>37</v>
      </c>
      <c r="D11" s="182">
        <v>2</v>
      </c>
      <c r="E11" s="183">
        <v>90</v>
      </c>
      <c r="F11" s="183">
        <v>180</v>
      </c>
      <c r="G11" s="384"/>
      <c r="H11" s="385"/>
    </row>
    <row r="12" spans="2:10" ht="15.95" customHeight="1" x14ac:dyDescent="0.25">
      <c r="B12" s="128" t="s">
        <v>101</v>
      </c>
      <c r="C12" s="124" t="s">
        <v>7</v>
      </c>
      <c r="D12" s="182">
        <v>2</v>
      </c>
      <c r="E12" s="183">
        <v>40</v>
      </c>
      <c r="F12" s="183">
        <v>80</v>
      </c>
      <c r="G12" s="384"/>
      <c r="H12" s="385"/>
    </row>
    <row r="13" spans="2:10" ht="15.95" customHeight="1" x14ac:dyDescent="0.25">
      <c r="B13" s="128" t="s">
        <v>92</v>
      </c>
      <c r="C13" s="124" t="s">
        <v>6</v>
      </c>
      <c r="D13" s="182">
        <v>1</v>
      </c>
      <c r="E13" s="183">
        <v>80</v>
      </c>
      <c r="F13" s="183">
        <v>80</v>
      </c>
      <c r="G13" s="384"/>
      <c r="H13" s="385"/>
    </row>
    <row r="14" spans="2:10" ht="15.95" customHeight="1" x14ac:dyDescent="0.25">
      <c r="B14" s="128" t="s">
        <v>95</v>
      </c>
      <c r="C14" s="124" t="s">
        <v>7</v>
      </c>
      <c r="D14" s="182">
        <v>0.33</v>
      </c>
      <c r="E14" s="183">
        <v>50</v>
      </c>
      <c r="F14" s="183">
        <v>17</v>
      </c>
      <c r="G14" s="384"/>
      <c r="H14" s="385"/>
    </row>
    <row r="15" spans="2:10" ht="15.95" customHeight="1" x14ac:dyDescent="0.25">
      <c r="B15" s="128" t="s">
        <v>96</v>
      </c>
      <c r="C15" s="124" t="s">
        <v>9</v>
      </c>
      <c r="D15" s="182">
        <v>570</v>
      </c>
      <c r="E15" s="183">
        <v>0.7</v>
      </c>
      <c r="F15" s="183">
        <v>399</v>
      </c>
      <c r="G15" s="384"/>
      <c r="H15" s="385"/>
    </row>
    <row r="16" spans="2:10" ht="15.95" customHeight="1" x14ac:dyDescent="0.25">
      <c r="B16" s="128" t="s">
        <v>97</v>
      </c>
      <c r="C16" s="124" t="s">
        <v>10</v>
      </c>
      <c r="D16" s="182">
        <v>14</v>
      </c>
      <c r="E16" s="183">
        <v>3</v>
      </c>
      <c r="F16" s="183">
        <v>42</v>
      </c>
      <c r="G16" s="384"/>
      <c r="H16" s="385"/>
    </row>
    <row r="17" spans="2:10" ht="15.95" customHeight="1" x14ac:dyDescent="0.25">
      <c r="B17" s="128" t="s">
        <v>134</v>
      </c>
      <c r="C17" s="124" t="s">
        <v>11</v>
      </c>
      <c r="D17" s="182">
        <v>250</v>
      </c>
      <c r="E17" s="183">
        <v>1.5</v>
      </c>
      <c r="F17" s="183">
        <v>375</v>
      </c>
      <c r="G17" s="384"/>
      <c r="H17" s="385"/>
    </row>
    <row r="18" spans="2:10" ht="15.95" customHeight="1" x14ac:dyDescent="0.25">
      <c r="B18" s="128" t="s">
        <v>12</v>
      </c>
      <c r="C18" s="124" t="s">
        <v>13</v>
      </c>
      <c r="D18" s="182">
        <v>220</v>
      </c>
      <c r="E18" s="183">
        <v>10</v>
      </c>
      <c r="F18" s="183">
        <v>2200</v>
      </c>
      <c r="G18" s="384"/>
      <c r="H18" s="385"/>
    </row>
    <row r="19" spans="2:10" ht="15.95" customHeight="1" x14ac:dyDescent="0.25">
      <c r="B19" s="128" t="s">
        <v>14</v>
      </c>
      <c r="C19" s="124" t="s">
        <v>6</v>
      </c>
      <c r="D19" s="182">
        <v>1</v>
      </c>
      <c r="E19" s="183">
        <v>1000</v>
      </c>
      <c r="F19" s="183">
        <v>1000</v>
      </c>
      <c r="G19" s="384"/>
      <c r="H19" s="385"/>
    </row>
    <row r="20" spans="2:10" ht="15.95" customHeight="1" x14ac:dyDescent="0.25">
      <c r="B20" s="252" t="s">
        <v>66</v>
      </c>
      <c r="C20" s="246" t="s">
        <v>182</v>
      </c>
      <c r="D20" s="253">
        <v>3.75</v>
      </c>
      <c r="E20" s="254">
        <v>100</v>
      </c>
      <c r="F20" s="254">
        <f>D20*E20</f>
        <v>375</v>
      </c>
      <c r="G20" s="384"/>
      <c r="H20" s="385"/>
    </row>
    <row r="21" spans="2:10" ht="15.95" customHeight="1" x14ac:dyDescent="0.25">
      <c r="B21" s="128" t="s">
        <v>102</v>
      </c>
      <c r="C21" s="124"/>
      <c r="D21" s="185"/>
      <c r="E21" s="186"/>
      <c r="F21" s="186"/>
      <c r="G21" s="384"/>
      <c r="H21" s="385"/>
    </row>
    <row r="22" spans="2:10" s="3" customFormat="1" ht="15.95" customHeight="1" x14ac:dyDescent="0.25">
      <c r="B22" s="110" t="s">
        <v>15</v>
      </c>
      <c r="C22" s="56"/>
      <c r="D22" s="78"/>
      <c r="E22" s="80"/>
      <c r="F22" s="80">
        <f>SUM(F10:F20)</f>
        <v>4828</v>
      </c>
      <c r="G22" s="443">
        <f>G10+G11+G12+G13+G14+G15+G16+G17+G18+G19+G20+G21</f>
        <v>0</v>
      </c>
      <c r="H22" s="444"/>
    </row>
    <row r="23" spans="2:10" ht="15.95" customHeight="1" x14ac:dyDescent="0.25">
      <c r="B23" s="125"/>
      <c r="C23" s="124"/>
      <c r="D23" s="182"/>
      <c r="E23" s="183"/>
      <c r="F23" s="183"/>
      <c r="G23" s="207"/>
      <c r="H23" s="127"/>
    </row>
    <row r="24" spans="2:10" ht="15.95" customHeight="1" x14ac:dyDescent="0.25">
      <c r="B24" s="130" t="s">
        <v>60</v>
      </c>
      <c r="C24" s="81"/>
      <c r="D24" s="229"/>
      <c r="E24" s="230"/>
      <c r="F24" s="230"/>
      <c r="G24" s="209"/>
      <c r="H24" s="122"/>
    </row>
    <row r="25" spans="2:10" ht="15.95" customHeight="1" x14ac:dyDescent="0.25">
      <c r="B25" s="181" t="s">
        <v>61</v>
      </c>
      <c r="C25" s="124" t="s">
        <v>6</v>
      </c>
      <c r="D25" s="182">
        <v>1</v>
      </c>
      <c r="E25" s="183">
        <v>243</v>
      </c>
      <c r="F25" s="183">
        <v>243</v>
      </c>
      <c r="G25" s="384"/>
      <c r="H25" s="385"/>
    </row>
    <row r="26" spans="2:10" ht="15.95" customHeight="1" x14ac:dyDescent="0.25">
      <c r="B26" s="181" t="s">
        <v>62</v>
      </c>
      <c r="C26" s="124" t="s">
        <v>6</v>
      </c>
      <c r="D26" s="182">
        <v>1</v>
      </c>
      <c r="E26" s="183">
        <v>80</v>
      </c>
      <c r="F26" s="183">
        <v>80</v>
      </c>
      <c r="G26" s="384"/>
      <c r="H26" s="385"/>
    </row>
    <row r="27" spans="2:10" ht="15.95" customHeight="1" x14ac:dyDescent="0.25">
      <c r="B27" s="181" t="s">
        <v>63</v>
      </c>
      <c r="C27" s="124" t="s">
        <v>6</v>
      </c>
      <c r="D27" s="182">
        <v>1</v>
      </c>
      <c r="E27" s="183">
        <v>50</v>
      </c>
      <c r="F27" s="183">
        <v>50</v>
      </c>
      <c r="G27" s="384"/>
      <c r="H27" s="385"/>
    </row>
    <row r="28" spans="2:10" s="45" customFormat="1" ht="15.95" customHeight="1" x14ac:dyDescent="0.25">
      <c r="B28" s="110" t="s">
        <v>16</v>
      </c>
      <c r="C28" s="56"/>
      <c r="D28" s="78"/>
      <c r="E28" s="80"/>
      <c r="F28" s="80">
        <f>SUM(F25:F27)</f>
        <v>373</v>
      </c>
      <c r="G28" s="410">
        <f>G25+G26+G27</f>
        <v>0</v>
      </c>
      <c r="H28" s="411"/>
    </row>
    <row r="29" spans="2:10" ht="15.95" customHeight="1" thickBot="1" x14ac:dyDescent="0.3">
      <c r="B29" s="225"/>
      <c r="C29" s="226"/>
      <c r="D29" s="231"/>
      <c r="E29" s="232"/>
      <c r="F29" s="232"/>
      <c r="G29" s="233"/>
      <c r="H29" s="234"/>
    </row>
    <row r="30" spans="2:10" s="83" customFormat="1" ht="15.95" customHeight="1" thickBot="1" x14ac:dyDescent="0.35">
      <c r="B30" s="114" t="s">
        <v>17</v>
      </c>
      <c r="C30" s="47"/>
      <c r="D30" s="84"/>
      <c r="E30" s="70"/>
      <c r="F30" s="70">
        <f>F22+F28</f>
        <v>5201</v>
      </c>
      <c r="G30" s="469">
        <f>G22+G28</f>
        <v>0</v>
      </c>
      <c r="H30" s="470"/>
      <c r="J30" s="227"/>
    </row>
    <row r="31" spans="2:10" s="50" customFormat="1" ht="15.95" customHeight="1" thickBot="1" x14ac:dyDescent="0.3">
      <c r="B31" s="188" t="s">
        <v>18</v>
      </c>
      <c r="C31" s="189"/>
      <c r="D31" s="193"/>
      <c r="E31" s="194"/>
      <c r="F31" s="194">
        <f>F7-F22</f>
        <v>922</v>
      </c>
      <c r="G31" s="467">
        <f>G7-G22</f>
        <v>0</v>
      </c>
      <c r="H31" s="468"/>
      <c r="J31" s="228"/>
    </row>
    <row r="32" spans="2:10" s="50" customFormat="1" ht="15.95" customHeight="1" thickBot="1" x14ac:dyDescent="0.3">
      <c r="B32" s="114" t="s">
        <v>19</v>
      </c>
      <c r="C32" s="47"/>
      <c r="D32" s="84"/>
      <c r="E32" s="70"/>
      <c r="F32" s="70">
        <f>F7-F30</f>
        <v>549</v>
      </c>
      <c r="G32" s="469">
        <f>G7-G30</f>
        <v>0</v>
      </c>
      <c r="H32" s="470"/>
      <c r="J32" s="228"/>
    </row>
    <row r="33" spans="2:8" s="3" customFormat="1" ht="16.5" thickBot="1" x14ac:dyDescent="0.3">
      <c r="C33" s="7"/>
      <c r="G33" s="24"/>
    </row>
    <row r="34" spans="2:8" s="328" customFormat="1" ht="1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340" customFormat="1" ht="15" customHeight="1" x14ac:dyDescent="0.25">
      <c r="B35" s="361" t="s">
        <v>195</v>
      </c>
      <c r="C35" s="362"/>
      <c r="D35" s="362"/>
      <c r="E35" s="362"/>
      <c r="F35" s="362"/>
      <c r="G35" s="362"/>
      <c r="H35" s="363"/>
    </row>
    <row r="36" spans="2:8" s="340" customFormat="1" ht="15" customHeight="1" x14ac:dyDescent="0.25">
      <c r="B36" s="314" t="s">
        <v>196</v>
      </c>
      <c r="C36" s="331"/>
      <c r="D36" s="331"/>
      <c r="E36" s="331"/>
      <c r="F36" s="331"/>
      <c r="G36" s="331"/>
      <c r="H36" s="332"/>
    </row>
    <row r="37" spans="2:8" s="340" customFormat="1" ht="15" customHeight="1" x14ac:dyDescent="0.25">
      <c r="B37" s="361" t="s">
        <v>112</v>
      </c>
      <c r="C37" s="362"/>
      <c r="D37" s="362"/>
      <c r="E37" s="362"/>
      <c r="F37" s="362"/>
      <c r="G37" s="362"/>
      <c r="H37" s="363"/>
    </row>
    <row r="38" spans="2:8" s="340" customFormat="1" ht="15" customHeight="1" x14ac:dyDescent="0.25">
      <c r="B38" s="361" t="s">
        <v>113</v>
      </c>
      <c r="C38" s="362"/>
      <c r="D38" s="362"/>
      <c r="E38" s="362"/>
      <c r="F38" s="362"/>
      <c r="G38" s="362"/>
      <c r="H38" s="363"/>
    </row>
    <row r="39" spans="2:8" s="340" customFormat="1" ht="15" customHeight="1" x14ac:dyDescent="0.25">
      <c r="B39" s="361" t="s">
        <v>115</v>
      </c>
      <c r="C39" s="362"/>
      <c r="D39" s="362"/>
      <c r="E39" s="362"/>
      <c r="F39" s="362"/>
      <c r="G39" s="362"/>
      <c r="H39" s="363"/>
    </row>
    <row r="40" spans="2:8" s="340" customFormat="1" ht="15" customHeight="1" x14ac:dyDescent="0.25">
      <c r="B40" s="361" t="s">
        <v>114</v>
      </c>
      <c r="C40" s="362"/>
      <c r="D40" s="362"/>
      <c r="E40" s="362"/>
      <c r="F40" s="362"/>
      <c r="G40" s="362"/>
      <c r="H40" s="363"/>
    </row>
    <row r="41" spans="2:8" s="340" customFormat="1" ht="15" customHeight="1" x14ac:dyDescent="0.25">
      <c r="B41" s="361" t="s">
        <v>127</v>
      </c>
      <c r="C41" s="362"/>
      <c r="D41" s="362"/>
      <c r="E41" s="362"/>
      <c r="F41" s="362"/>
      <c r="G41" s="362"/>
      <c r="H41" s="363"/>
    </row>
    <row r="42" spans="2:8" s="340" customFormat="1" ht="15" customHeight="1" x14ac:dyDescent="0.25">
      <c r="B42" s="364" t="s">
        <v>119</v>
      </c>
      <c r="C42" s="365"/>
      <c r="D42" s="365"/>
      <c r="E42" s="365"/>
      <c r="F42" s="365"/>
      <c r="G42" s="365"/>
      <c r="H42" s="366"/>
    </row>
    <row r="43" spans="2:8" s="317" customFormat="1" ht="15" customHeight="1" x14ac:dyDescent="0.25">
      <c r="B43" s="364" t="s">
        <v>204</v>
      </c>
      <c r="C43" s="365"/>
      <c r="D43" s="365"/>
      <c r="E43" s="365"/>
      <c r="F43" s="365"/>
      <c r="G43" s="365"/>
      <c r="H43" s="366"/>
    </row>
    <row r="44" spans="2:8" s="317" customFormat="1" ht="15" customHeight="1" x14ac:dyDescent="0.25">
      <c r="B44" s="285" t="s">
        <v>205</v>
      </c>
      <c r="C44" s="286"/>
      <c r="D44" s="286"/>
      <c r="E44" s="286"/>
      <c r="F44" s="286"/>
      <c r="G44" s="286"/>
      <c r="H44" s="287"/>
    </row>
    <row r="45" spans="2:8" s="340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340" customFormat="1" ht="15" customHeight="1" x14ac:dyDescent="0.25">
      <c r="B46" s="361" t="s">
        <v>225</v>
      </c>
      <c r="C46" s="362"/>
      <c r="D46" s="362"/>
      <c r="E46" s="362"/>
      <c r="F46" s="362"/>
      <c r="G46" s="362"/>
      <c r="H46" s="363"/>
    </row>
    <row r="47" spans="2:8" s="340" customFormat="1" ht="15" customHeight="1" x14ac:dyDescent="0.25">
      <c r="B47" s="361" t="s">
        <v>206</v>
      </c>
      <c r="C47" s="362"/>
      <c r="D47" s="362"/>
      <c r="E47" s="362"/>
      <c r="F47" s="362"/>
      <c r="G47" s="362"/>
      <c r="H47" s="363"/>
    </row>
    <row r="48" spans="2:8" s="340" customFormat="1" ht="15" customHeight="1" x14ac:dyDescent="0.25">
      <c r="B48" s="361" t="s">
        <v>207</v>
      </c>
      <c r="C48" s="362"/>
      <c r="D48" s="362"/>
      <c r="E48" s="362"/>
      <c r="F48" s="362"/>
      <c r="G48" s="362"/>
      <c r="H48" s="363"/>
    </row>
    <row r="49" spans="2:8" s="340" customFormat="1" ht="15" customHeight="1" x14ac:dyDescent="0.25">
      <c r="B49" s="361" t="s">
        <v>208</v>
      </c>
      <c r="C49" s="362"/>
      <c r="D49" s="362"/>
      <c r="E49" s="362"/>
      <c r="F49" s="362"/>
      <c r="G49" s="362"/>
      <c r="H49" s="363"/>
    </row>
    <row r="50" spans="2:8" s="340" customFormat="1" ht="15" customHeight="1" x14ac:dyDescent="0.25">
      <c r="B50" s="361" t="s">
        <v>162</v>
      </c>
      <c r="C50" s="362"/>
      <c r="D50" s="362"/>
      <c r="E50" s="362"/>
      <c r="F50" s="362"/>
      <c r="G50" s="362"/>
      <c r="H50" s="363"/>
    </row>
    <row r="51" spans="2:8" s="340" customFormat="1" ht="15" customHeight="1" x14ac:dyDescent="0.25">
      <c r="B51" s="361" t="s">
        <v>209</v>
      </c>
      <c r="C51" s="362"/>
      <c r="D51" s="362"/>
      <c r="E51" s="362"/>
      <c r="F51" s="362"/>
      <c r="G51" s="362"/>
      <c r="H51" s="363"/>
    </row>
    <row r="52" spans="2:8" s="340" customFormat="1" ht="15" customHeight="1" x14ac:dyDescent="0.25">
      <c r="B52" s="361" t="s">
        <v>214</v>
      </c>
      <c r="C52" s="362"/>
      <c r="D52" s="362"/>
      <c r="E52" s="362"/>
      <c r="F52" s="362"/>
      <c r="G52" s="362"/>
      <c r="H52" s="363"/>
    </row>
    <row r="53" spans="2:8" s="340" customFormat="1" ht="15" customHeight="1" x14ac:dyDescent="0.25">
      <c r="B53" s="361" t="s">
        <v>121</v>
      </c>
      <c r="C53" s="362"/>
      <c r="D53" s="362"/>
      <c r="E53" s="362"/>
      <c r="F53" s="362"/>
      <c r="G53" s="362"/>
      <c r="H53" s="363"/>
    </row>
    <row r="54" spans="2:8" s="340" customFormat="1" ht="15" customHeight="1" x14ac:dyDescent="0.25">
      <c r="B54" s="361" t="s">
        <v>122</v>
      </c>
      <c r="C54" s="362"/>
      <c r="D54" s="362"/>
      <c r="E54" s="362"/>
      <c r="F54" s="362"/>
      <c r="G54" s="362"/>
      <c r="H54" s="363"/>
    </row>
    <row r="55" spans="2:8" s="340" customFormat="1" ht="15" customHeight="1" x14ac:dyDescent="0.25">
      <c r="B55" s="361" t="s">
        <v>123</v>
      </c>
      <c r="C55" s="362"/>
      <c r="D55" s="362"/>
      <c r="E55" s="362"/>
      <c r="F55" s="362"/>
      <c r="G55" s="362"/>
      <c r="H55" s="363"/>
    </row>
    <row r="56" spans="2:8" s="340" customFormat="1" ht="15" customHeight="1" x14ac:dyDescent="0.25">
      <c r="B56" s="361" t="s">
        <v>124</v>
      </c>
      <c r="C56" s="362"/>
      <c r="D56" s="362"/>
      <c r="E56" s="362"/>
      <c r="F56" s="362"/>
      <c r="G56" s="362"/>
      <c r="H56" s="363"/>
    </row>
    <row r="57" spans="2:8" s="340" customFormat="1" ht="15" customHeight="1" x14ac:dyDescent="0.25">
      <c r="B57" s="361" t="s">
        <v>233</v>
      </c>
      <c r="C57" s="362"/>
      <c r="D57" s="362"/>
      <c r="E57" s="362"/>
      <c r="F57" s="362"/>
      <c r="G57" s="362"/>
      <c r="H57" s="363"/>
    </row>
    <row r="58" spans="2:8" s="327" customFormat="1" ht="15" customHeight="1" thickBot="1" x14ac:dyDescent="0.3">
      <c r="B58" s="355" t="s">
        <v>217</v>
      </c>
      <c r="C58" s="356"/>
      <c r="D58" s="356"/>
      <c r="E58" s="356"/>
      <c r="F58" s="356"/>
      <c r="G58" s="356"/>
      <c r="H58" s="357"/>
    </row>
    <row r="59" spans="2:8" ht="15" customHeight="1" thickBot="1" x14ac:dyDescent="0.3">
      <c r="B59" s="10"/>
      <c r="C59" s="10"/>
      <c r="D59" s="10"/>
      <c r="E59" s="10"/>
      <c r="F59" s="10"/>
      <c r="G59" s="22"/>
      <c r="H59" s="10"/>
    </row>
    <row r="60" spans="2:8" s="322" customFormat="1" ht="15" customHeight="1" x14ac:dyDescent="0.25">
      <c r="B60" s="471" t="s">
        <v>39</v>
      </c>
      <c r="C60" s="472"/>
      <c r="D60" s="472"/>
      <c r="E60" s="472"/>
      <c r="F60" s="472"/>
      <c r="G60" s="472"/>
      <c r="H60" s="473"/>
    </row>
    <row r="61" spans="2:8" s="322" customFormat="1" ht="30" customHeight="1" x14ac:dyDescent="0.25">
      <c r="B61" s="134" t="s">
        <v>23</v>
      </c>
      <c r="C61" s="135" t="s">
        <v>24</v>
      </c>
      <c r="D61" s="135" t="s">
        <v>25</v>
      </c>
      <c r="E61" s="89" t="s">
        <v>26</v>
      </c>
      <c r="F61" s="135" t="s">
        <v>27</v>
      </c>
      <c r="G61" s="136" t="s">
        <v>28</v>
      </c>
      <c r="H61" s="168" t="s">
        <v>29</v>
      </c>
    </row>
    <row r="62" spans="2:8" s="322" customFormat="1" ht="15" customHeight="1" x14ac:dyDescent="0.25">
      <c r="B62" s="138" t="s">
        <v>42</v>
      </c>
      <c r="C62" s="139">
        <v>17000</v>
      </c>
      <c r="D62" s="139">
        <v>4000</v>
      </c>
      <c r="E62" s="169">
        <v>20</v>
      </c>
      <c r="F62" s="169">
        <v>10</v>
      </c>
      <c r="G62" s="139">
        <v>3</v>
      </c>
      <c r="H62" s="142">
        <v>68</v>
      </c>
    </row>
    <row r="63" spans="2:8" s="322" customFormat="1" ht="15" customHeight="1" x14ac:dyDescent="0.25">
      <c r="B63" s="138" t="s">
        <v>30</v>
      </c>
      <c r="C63" s="143">
        <v>2500</v>
      </c>
      <c r="D63" s="143">
        <v>600</v>
      </c>
      <c r="E63" s="170">
        <v>15</v>
      </c>
      <c r="F63" s="170">
        <v>10</v>
      </c>
      <c r="G63" s="143">
        <v>0.3</v>
      </c>
      <c r="H63" s="146">
        <v>13</v>
      </c>
    </row>
    <row r="64" spans="2:8" s="322" customFormat="1" ht="15" customHeight="1" x14ac:dyDescent="0.25">
      <c r="B64" s="138" t="s">
        <v>44</v>
      </c>
      <c r="C64" s="143">
        <v>2300</v>
      </c>
      <c r="D64" s="143">
        <v>500</v>
      </c>
      <c r="E64" s="170">
        <v>20</v>
      </c>
      <c r="F64" s="170">
        <v>4</v>
      </c>
      <c r="G64" s="143">
        <v>5.5</v>
      </c>
      <c r="H64" s="146">
        <v>28</v>
      </c>
    </row>
    <row r="65" spans="2:8" s="322" customFormat="1" ht="15" customHeight="1" x14ac:dyDescent="0.25">
      <c r="B65" s="138" t="s">
        <v>32</v>
      </c>
      <c r="C65" s="143">
        <v>9400</v>
      </c>
      <c r="D65" s="143">
        <v>1900</v>
      </c>
      <c r="E65" s="170">
        <v>20</v>
      </c>
      <c r="F65" s="170">
        <v>10</v>
      </c>
      <c r="G65" s="143">
        <v>9.5</v>
      </c>
      <c r="H65" s="146">
        <v>47</v>
      </c>
    </row>
    <row r="66" spans="2:8" s="322" customFormat="1" ht="15" customHeight="1" x14ac:dyDescent="0.25">
      <c r="B66" s="138" t="s">
        <v>33</v>
      </c>
      <c r="C66" s="143">
        <v>1100</v>
      </c>
      <c r="D66" s="143">
        <v>200</v>
      </c>
      <c r="E66" s="170">
        <v>20</v>
      </c>
      <c r="F66" s="170">
        <v>10</v>
      </c>
      <c r="G66" s="143">
        <v>0.1</v>
      </c>
      <c r="H66" s="146">
        <v>5</v>
      </c>
    </row>
    <row r="67" spans="2:8" s="322" customFormat="1" ht="15" customHeight="1" x14ac:dyDescent="0.25">
      <c r="B67" s="330" t="s">
        <v>34</v>
      </c>
      <c r="C67" s="350">
        <v>4450</v>
      </c>
      <c r="D67" s="350">
        <v>900</v>
      </c>
      <c r="E67" s="352">
        <v>15</v>
      </c>
      <c r="F67" s="352">
        <v>10</v>
      </c>
      <c r="G67" s="350">
        <v>0.2</v>
      </c>
      <c r="H67" s="353">
        <v>24</v>
      </c>
    </row>
    <row r="68" spans="2:8" s="322" customFormat="1" ht="15" customHeight="1" x14ac:dyDescent="0.25">
      <c r="B68" s="330" t="s">
        <v>35</v>
      </c>
      <c r="C68" s="350">
        <v>3000</v>
      </c>
      <c r="D68" s="350">
        <v>1500</v>
      </c>
      <c r="E68" s="352">
        <v>20</v>
      </c>
      <c r="F68" s="352">
        <v>10</v>
      </c>
      <c r="G68" s="350">
        <v>0.2</v>
      </c>
      <c r="H68" s="353">
        <v>8</v>
      </c>
    </row>
    <row r="69" spans="2:8" s="322" customFormat="1" ht="15" customHeight="1" x14ac:dyDescent="0.25">
      <c r="B69" s="330" t="s">
        <v>36</v>
      </c>
      <c r="C69" s="350">
        <v>2500</v>
      </c>
      <c r="D69" s="350">
        <v>600</v>
      </c>
      <c r="E69" s="352">
        <v>20</v>
      </c>
      <c r="F69" s="352">
        <v>5</v>
      </c>
      <c r="G69" s="350">
        <v>1.5</v>
      </c>
      <c r="H69" s="353">
        <v>21</v>
      </c>
    </row>
    <row r="70" spans="2:8" s="322" customFormat="1" ht="15" customHeight="1" x14ac:dyDescent="0.25">
      <c r="B70" s="330" t="s">
        <v>64</v>
      </c>
      <c r="C70" s="350">
        <v>1000</v>
      </c>
      <c r="D70" s="350">
        <v>0</v>
      </c>
      <c r="E70" s="352">
        <v>5</v>
      </c>
      <c r="F70" s="352">
        <v>7</v>
      </c>
      <c r="G70" s="350">
        <v>0</v>
      </c>
      <c r="H70" s="353">
        <v>29</v>
      </c>
    </row>
    <row r="71" spans="2:8" s="292" customFormat="1" ht="39" customHeight="1" x14ac:dyDescent="0.2">
      <c r="B71" s="418" t="s">
        <v>108</v>
      </c>
      <c r="C71" s="419"/>
      <c r="D71" s="419"/>
      <c r="E71" s="419"/>
      <c r="F71" s="419"/>
      <c r="G71" s="419"/>
      <c r="H71" s="420"/>
    </row>
    <row r="72" spans="2:8" s="292" customFormat="1" ht="15" customHeight="1" thickBot="1" x14ac:dyDescent="0.25">
      <c r="B72" s="427" t="s">
        <v>90</v>
      </c>
      <c r="C72" s="428"/>
      <c r="D72" s="428"/>
      <c r="E72" s="428"/>
      <c r="F72" s="428"/>
      <c r="G72" s="428"/>
      <c r="H72" s="429"/>
    </row>
    <row r="73" spans="2:8" s="292" customFormat="1" ht="12.75" thickBot="1" x14ac:dyDescent="0.25">
      <c r="B73" s="300"/>
      <c r="C73" s="300"/>
      <c r="D73" s="300"/>
      <c r="E73" s="300"/>
      <c r="F73" s="300"/>
      <c r="G73" s="300"/>
      <c r="H73" s="300"/>
    </row>
    <row r="74" spans="2:8" s="292" customFormat="1" ht="30" customHeight="1" thickBot="1" x14ac:dyDescent="0.25">
      <c r="B74" s="478" t="s">
        <v>91</v>
      </c>
      <c r="C74" s="479"/>
      <c r="D74" s="479"/>
      <c r="E74" s="479"/>
      <c r="F74" s="479"/>
      <c r="G74" s="479"/>
      <c r="H74" s="480"/>
    </row>
  </sheetData>
  <sheetProtection algorithmName="SHA-512" hashValue="xxyXv1+g12TScuQWGfK4YEdX0PlsNJG2BSTkThOnlcuqvRaPpTCgSKLFZvUiMx66Uv4sGtXwXGvI09h9d4G/Hg==" saltValue="TuCeVPFAXXgjakEy+mQpKQ==" spinCount="100000" sheet="1" objects="1" scenarios="1"/>
  <mergeCells count="53">
    <mergeCell ref="B74:H74"/>
    <mergeCell ref="B60:H60"/>
    <mergeCell ref="B71:H71"/>
    <mergeCell ref="G12:H12"/>
    <mergeCell ref="G11:H11"/>
    <mergeCell ref="G27:H27"/>
    <mergeCell ref="G26:H26"/>
    <mergeCell ref="G25:H25"/>
    <mergeCell ref="B72:H72"/>
    <mergeCell ref="B34:H34"/>
    <mergeCell ref="B35:H35"/>
    <mergeCell ref="B37:H37"/>
    <mergeCell ref="B38:H38"/>
    <mergeCell ref="B39:H39"/>
    <mergeCell ref="B40:H40"/>
    <mergeCell ref="B41:H41"/>
    <mergeCell ref="G10:H10"/>
    <mergeCell ref="G7:H7"/>
    <mergeCell ref="G32:H32"/>
    <mergeCell ref="G31:H31"/>
    <mergeCell ref="G30:H30"/>
    <mergeCell ref="G17:H17"/>
    <mergeCell ref="G16:H16"/>
    <mergeCell ref="G15:H15"/>
    <mergeCell ref="G14:H14"/>
    <mergeCell ref="G13:H13"/>
    <mergeCell ref="G22:H22"/>
    <mergeCell ref="G21:H21"/>
    <mergeCell ref="G20:H20"/>
    <mergeCell ref="G19:H19"/>
    <mergeCell ref="G18:H18"/>
    <mergeCell ref="G28:H28"/>
    <mergeCell ref="B4:H4"/>
    <mergeCell ref="B3:H3"/>
    <mergeCell ref="B2:H2"/>
    <mergeCell ref="B1:H1"/>
    <mergeCell ref="G5:H5"/>
    <mergeCell ref="B42:H42"/>
    <mergeCell ref="B43:H43"/>
    <mergeCell ref="B45:H45"/>
    <mergeCell ref="B46:H46"/>
    <mergeCell ref="B47:H47"/>
    <mergeCell ref="B48:H48"/>
    <mergeCell ref="B50:H50"/>
    <mergeCell ref="B57:H57"/>
    <mergeCell ref="B56:H56"/>
    <mergeCell ref="B58:H58"/>
    <mergeCell ref="B49:H49"/>
    <mergeCell ref="B51:H51"/>
    <mergeCell ref="B53:H53"/>
    <mergeCell ref="B54:H54"/>
    <mergeCell ref="B55:H55"/>
    <mergeCell ref="B52:H52"/>
  </mergeCells>
  <phoneticPr fontId="8" type="noConversion"/>
  <conditionalFormatting sqref="G22">
    <cfRule type="cellIs" dxfId="7" priority="3" operator="equal">
      <formula>0</formula>
    </cfRule>
  </conditionalFormatting>
  <conditionalFormatting sqref="G28:G32">
    <cfRule type="cellIs" dxfId="6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J72"/>
  <sheetViews>
    <sheetView showGridLines="0" topLeftCell="A7" zoomScaleNormal="100" zoomScalePageLayoutView="150" workbookViewId="0">
      <selection activeCell="I3" sqref="I3"/>
    </sheetView>
  </sheetViews>
  <sheetFormatPr defaultColWidth="11" defaultRowHeight="15.75" x14ac:dyDescent="0.25"/>
  <cols>
    <col min="1" max="1" width="5.625" customWidth="1"/>
    <col min="2" max="2" width="21.5" customWidth="1"/>
    <col min="3" max="3" width="10.625" style="2" customWidth="1"/>
    <col min="4" max="4" width="10.625" style="15" customWidth="1"/>
    <col min="5" max="8" width="10.625" customWidth="1"/>
  </cols>
  <sheetData>
    <row r="1" spans="2:10" s="6" customForma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10" s="6" customFormat="1" x14ac:dyDescent="0.25">
      <c r="B2" s="412" t="s">
        <v>266</v>
      </c>
      <c r="C2" s="413"/>
      <c r="D2" s="413"/>
      <c r="E2" s="413"/>
      <c r="F2" s="413"/>
      <c r="G2" s="413"/>
      <c r="H2" s="414"/>
    </row>
    <row r="3" spans="2:10" s="6" customFormat="1" x14ac:dyDescent="0.25">
      <c r="B3" s="412" t="s">
        <v>89</v>
      </c>
      <c r="C3" s="413"/>
      <c r="D3" s="413"/>
      <c r="E3" s="413"/>
      <c r="F3" s="413"/>
      <c r="G3" s="413"/>
      <c r="H3" s="414"/>
    </row>
    <row r="4" spans="2:10" s="6" customForma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10" s="211" customFormat="1" x14ac:dyDescent="0.25">
      <c r="B5" s="106"/>
      <c r="C5" s="290" t="s">
        <v>0</v>
      </c>
      <c r="D5" s="53" t="s">
        <v>1</v>
      </c>
      <c r="E5" s="52" t="s">
        <v>2</v>
      </c>
      <c r="F5" s="52" t="s">
        <v>40</v>
      </c>
      <c r="G5" s="69" t="s">
        <v>41</v>
      </c>
      <c r="H5" s="131"/>
    </row>
    <row r="6" spans="2:10" s="6" customFormat="1" x14ac:dyDescent="0.25">
      <c r="B6" s="111" t="s">
        <v>3</v>
      </c>
      <c r="C6" s="81"/>
      <c r="D6" s="217"/>
      <c r="E6" s="4"/>
      <c r="F6" s="4"/>
      <c r="G6" s="4"/>
      <c r="H6" s="122"/>
    </row>
    <row r="7" spans="2:10" s="6" customFormat="1" x14ac:dyDescent="0.25">
      <c r="B7" s="123" t="s">
        <v>110</v>
      </c>
      <c r="C7" s="124" t="s">
        <v>43</v>
      </c>
      <c r="D7" s="182">
        <v>300</v>
      </c>
      <c r="E7" s="183">
        <v>40</v>
      </c>
      <c r="F7" s="183">
        <v>12000</v>
      </c>
      <c r="G7" s="218"/>
      <c r="H7" s="219"/>
    </row>
    <row r="8" spans="2:10" x14ac:dyDescent="0.25">
      <c r="B8" s="94"/>
      <c r="C8" s="7"/>
      <c r="D8" s="29"/>
      <c r="E8" s="30"/>
      <c r="F8" s="30"/>
      <c r="G8" s="98"/>
      <c r="H8" s="197"/>
      <c r="J8" s="6"/>
    </row>
    <row r="9" spans="2:10" s="1" customFormat="1" ht="18.75" x14ac:dyDescent="0.3">
      <c r="B9" s="96" t="s">
        <v>4</v>
      </c>
      <c r="C9" s="63"/>
      <c r="D9" s="90"/>
      <c r="E9" s="91"/>
      <c r="F9" s="91"/>
      <c r="G9" s="92"/>
      <c r="H9" s="117"/>
      <c r="J9" s="6"/>
    </row>
    <row r="10" spans="2:10" x14ac:dyDescent="0.25">
      <c r="B10" s="95" t="s">
        <v>94</v>
      </c>
      <c r="C10" s="7" t="s">
        <v>6</v>
      </c>
      <c r="D10" s="29">
        <v>1</v>
      </c>
      <c r="E10" s="30">
        <v>80</v>
      </c>
      <c r="F10" s="30">
        <v>80</v>
      </c>
      <c r="G10" s="481"/>
      <c r="H10" s="482"/>
      <c r="J10" s="6"/>
    </row>
    <row r="11" spans="2:10" x14ac:dyDescent="0.25">
      <c r="B11" s="95" t="s">
        <v>118</v>
      </c>
      <c r="C11" s="7" t="s">
        <v>22</v>
      </c>
      <c r="D11" s="29">
        <v>12</v>
      </c>
      <c r="E11" s="30">
        <v>142</v>
      </c>
      <c r="F11" s="30">
        <v>1704</v>
      </c>
      <c r="G11" s="481"/>
      <c r="H11" s="482"/>
      <c r="J11" s="6"/>
    </row>
    <row r="12" spans="2:10" x14ac:dyDescent="0.25">
      <c r="B12" s="95" t="s">
        <v>101</v>
      </c>
      <c r="C12" s="7" t="s">
        <v>7</v>
      </c>
      <c r="D12" s="29">
        <v>2</v>
      </c>
      <c r="E12" s="30">
        <v>40</v>
      </c>
      <c r="F12" s="30">
        <v>80</v>
      </c>
      <c r="G12" s="481"/>
      <c r="H12" s="482"/>
      <c r="J12" s="6"/>
    </row>
    <row r="13" spans="2:10" x14ac:dyDescent="0.25">
      <c r="B13" s="95" t="s">
        <v>259</v>
      </c>
      <c r="C13" s="7" t="s">
        <v>6</v>
      </c>
      <c r="D13" s="29">
        <v>1</v>
      </c>
      <c r="E13" s="30">
        <v>80</v>
      </c>
      <c r="F13" s="30">
        <v>80</v>
      </c>
      <c r="G13" s="481"/>
      <c r="H13" s="482"/>
      <c r="J13" s="6"/>
    </row>
    <row r="14" spans="2:10" x14ac:dyDescent="0.25">
      <c r="B14" s="95" t="s">
        <v>95</v>
      </c>
      <c r="C14" s="7" t="s">
        <v>7</v>
      </c>
      <c r="D14" s="29">
        <v>0.33</v>
      </c>
      <c r="E14" s="30">
        <v>50</v>
      </c>
      <c r="F14" s="30">
        <v>17</v>
      </c>
      <c r="G14" s="481"/>
      <c r="H14" s="482"/>
      <c r="J14" s="6"/>
    </row>
    <row r="15" spans="2:10" x14ac:dyDescent="0.25">
      <c r="B15" s="95" t="s">
        <v>96</v>
      </c>
      <c r="C15" s="7" t="s">
        <v>9</v>
      </c>
      <c r="D15" s="29">
        <v>290</v>
      </c>
      <c r="E15" s="30">
        <v>0.3</v>
      </c>
      <c r="F15" s="30">
        <v>87</v>
      </c>
      <c r="G15" s="485"/>
      <c r="H15" s="486"/>
      <c r="J15" s="6"/>
    </row>
    <row r="16" spans="2:10" x14ac:dyDescent="0.25">
      <c r="B16" s="95" t="s">
        <v>97</v>
      </c>
      <c r="C16" s="7" t="s">
        <v>10</v>
      </c>
      <c r="D16" s="29">
        <v>40</v>
      </c>
      <c r="E16" s="30">
        <v>3</v>
      </c>
      <c r="F16" s="30">
        <f>D16*E16</f>
        <v>120</v>
      </c>
      <c r="G16" s="481"/>
      <c r="H16" s="482"/>
      <c r="J16" s="6"/>
    </row>
    <row r="17" spans="2:10" x14ac:dyDescent="0.25">
      <c r="B17" s="95" t="s">
        <v>183</v>
      </c>
      <c r="C17" s="7" t="s">
        <v>11</v>
      </c>
      <c r="D17" s="29">
        <v>300</v>
      </c>
      <c r="E17" s="30">
        <v>1.7</v>
      </c>
      <c r="F17" s="30">
        <v>510</v>
      </c>
      <c r="G17" s="481"/>
      <c r="H17" s="482"/>
      <c r="J17" s="6"/>
    </row>
    <row r="18" spans="2:10" x14ac:dyDescent="0.25">
      <c r="B18" s="95" t="s">
        <v>12</v>
      </c>
      <c r="C18" s="7" t="s">
        <v>13</v>
      </c>
      <c r="D18" s="29">
        <v>60</v>
      </c>
      <c r="E18" s="30">
        <v>10</v>
      </c>
      <c r="F18" s="30">
        <v>600</v>
      </c>
      <c r="G18" s="481"/>
      <c r="H18" s="482"/>
      <c r="J18" s="6"/>
    </row>
    <row r="19" spans="2:10" x14ac:dyDescent="0.25">
      <c r="B19" s="95" t="s">
        <v>14</v>
      </c>
      <c r="C19" s="7" t="s">
        <v>6</v>
      </c>
      <c r="D19" s="29">
        <v>1</v>
      </c>
      <c r="E19" s="30">
        <v>1000</v>
      </c>
      <c r="F19" s="30">
        <v>1000</v>
      </c>
      <c r="G19" s="481"/>
      <c r="H19" s="482"/>
      <c r="J19" s="6"/>
    </row>
    <row r="20" spans="2:10" x14ac:dyDescent="0.25">
      <c r="B20" s="95" t="s">
        <v>173</v>
      </c>
      <c r="C20" s="7"/>
      <c r="D20" s="29"/>
      <c r="E20" s="27"/>
      <c r="F20" s="27"/>
      <c r="G20" s="481"/>
      <c r="H20" s="482"/>
    </row>
    <row r="21" spans="2:10" s="50" customFormat="1" x14ac:dyDescent="0.25">
      <c r="B21" s="110" t="s">
        <v>15</v>
      </c>
      <c r="C21" s="56"/>
      <c r="D21" s="78"/>
      <c r="E21" s="79"/>
      <c r="F21" s="58">
        <f>SUM(F10:F19)</f>
        <v>4278</v>
      </c>
      <c r="G21" s="406">
        <f>SUM(G10:H20)</f>
        <v>0</v>
      </c>
      <c r="H21" s="407"/>
    </row>
    <row r="22" spans="2:10" s="3" customFormat="1" x14ac:dyDescent="0.25">
      <c r="B22" s="108"/>
      <c r="C22" s="7"/>
      <c r="D22" s="29"/>
      <c r="E22" s="27"/>
      <c r="F22" s="27"/>
      <c r="G22" s="28"/>
      <c r="H22" s="118"/>
    </row>
    <row r="23" spans="2:10" s="50" customFormat="1" x14ac:dyDescent="0.25">
      <c r="B23" s="111" t="s">
        <v>174</v>
      </c>
      <c r="C23" s="46"/>
      <c r="D23" s="76"/>
      <c r="E23" s="77"/>
      <c r="F23" s="77"/>
      <c r="G23" s="93"/>
      <c r="H23" s="120"/>
    </row>
    <row r="24" spans="2:10" s="3" customFormat="1" x14ac:dyDescent="0.25">
      <c r="B24" s="116" t="s">
        <v>175</v>
      </c>
      <c r="C24" s="7" t="s">
        <v>6</v>
      </c>
      <c r="D24" s="29">
        <v>1</v>
      </c>
      <c r="E24" s="30">
        <v>1025</v>
      </c>
      <c r="F24" s="30">
        <v>1025</v>
      </c>
      <c r="G24" s="481"/>
      <c r="H24" s="482"/>
    </row>
    <row r="25" spans="2:10" s="3" customFormat="1" x14ac:dyDescent="0.25">
      <c r="B25" s="116" t="s">
        <v>176</v>
      </c>
      <c r="C25" s="7" t="s">
        <v>6</v>
      </c>
      <c r="D25" s="29">
        <v>1</v>
      </c>
      <c r="E25" s="30">
        <v>80</v>
      </c>
      <c r="F25" s="30">
        <v>80</v>
      </c>
      <c r="G25" s="481"/>
      <c r="H25" s="482"/>
    </row>
    <row r="26" spans="2:10" s="3" customFormat="1" x14ac:dyDescent="0.25">
      <c r="B26" s="116" t="s">
        <v>177</v>
      </c>
      <c r="C26" s="7" t="s">
        <v>6</v>
      </c>
      <c r="D26" s="29">
        <v>1</v>
      </c>
      <c r="E26" s="30">
        <v>50</v>
      </c>
      <c r="F26" s="30">
        <v>50</v>
      </c>
      <c r="G26" s="481"/>
      <c r="H26" s="482"/>
    </row>
    <row r="27" spans="2:10" s="3" customFormat="1" x14ac:dyDescent="0.25">
      <c r="B27" s="108"/>
      <c r="C27" s="7"/>
      <c r="D27" s="29"/>
      <c r="E27" s="30"/>
      <c r="F27" s="30"/>
      <c r="G27" s="28"/>
      <c r="H27" s="118"/>
    </row>
    <row r="28" spans="2:10" s="50" customFormat="1" x14ac:dyDescent="0.25">
      <c r="B28" s="110" t="s">
        <v>16</v>
      </c>
      <c r="C28" s="56"/>
      <c r="D28" s="78"/>
      <c r="E28" s="80"/>
      <c r="F28" s="80">
        <v>1155</v>
      </c>
      <c r="G28" s="410">
        <f>G24+G25+G26</f>
        <v>0</v>
      </c>
      <c r="H28" s="411"/>
    </row>
    <row r="29" spans="2:10" s="3" customFormat="1" ht="16.5" thickBot="1" x14ac:dyDescent="0.3">
      <c r="B29" s="113"/>
      <c r="C29" s="32"/>
      <c r="D29" s="33"/>
      <c r="E29" s="34"/>
      <c r="F29" s="34"/>
      <c r="G29" s="483"/>
      <c r="H29" s="484"/>
    </row>
    <row r="30" spans="2:10" s="3" customFormat="1" ht="24" customHeight="1" thickBot="1" x14ac:dyDescent="0.3">
      <c r="B30" s="114" t="s">
        <v>17</v>
      </c>
      <c r="C30" s="47"/>
      <c r="D30" s="132"/>
      <c r="E30" s="133"/>
      <c r="F30" s="133">
        <f>F21+F28</f>
        <v>5433</v>
      </c>
      <c r="G30" s="461">
        <f>G21+G28</f>
        <v>0</v>
      </c>
      <c r="H30" s="462"/>
      <c r="J30" s="21"/>
    </row>
    <row r="31" spans="2:10" s="50" customFormat="1" ht="16.5" thickBot="1" x14ac:dyDescent="0.3">
      <c r="B31" s="188" t="s">
        <v>18</v>
      </c>
      <c r="C31" s="189"/>
      <c r="D31" s="195"/>
      <c r="E31" s="196"/>
      <c r="F31" s="196">
        <f>F7-F21</f>
        <v>7722</v>
      </c>
      <c r="G31" s="467">
        <f>G7-G21</f>
        <v>0</v>
      </c>
      <c r="H31" s="468"/>
    </row>
    <row r="32" spans="2:10" s="50" customFormat="1" ht="21.95" customHeight="1" thickBot="1" x14ac:dyDescent="0.3">
      <c r="B32" s="114" t="s">
        <v>19</v>
      </c>
      <c r="C32" s="47"/>
      <c r="D32" s="132"/>
      <c r="E32" s="133"/>
      <c r="F32" s="133">
        <f>F7-F30</f>
        <v>6567</v>
      </c>
      <c r="G32" s="469">
        <f>G7-G30</f>
        <v>0</v>
      </c>
      <c r="H32" s="470"/>
    </row>
    <row r="33" spans="2:8" s="3" customFormat="1" ht="16.5" thickBot="1" x14ac:dyDescent="0.3">
      <c r="C33" s="7"/>
      <c r="D33" s="16"/>
      <c r="G33" s="8"/>
    </row>
    <row r="34" spans="2:8" s="328" customFormat="1" ht="15" customHeight="1" x14ac:dyDescent="0.25">
      <c r="B34" s="358" t="s">
        <v>38</v>
      </c>
      <c r="C34" s="359"/>
      <c r="D34" s="359"/>
      <c r="E34" s="359"/>
      <c r="F34" s="359"/>
      <c r="G34" s="359"/>
      <c r="H34" s="360"/>
    </row>
    <row r="35" spans="2:8" s="340" customFormat="1" ht="15" customHeight="1" x14ac:dyDescent="0.25">
      <c r="B35" s="361" t="s">
        <v>197</v>
      </c>
      <c r="C35" s="362"/>
      <c r="D35" s="362"/>
      <c r="E35" s="362"/>
      <c r="F35" s="362"/>
      <c r="G35" s="362"/>
      <c r="H35" s="363"/>
    </row>
    <row r="36" spans="2:8" s="340" customFormat="1" ht="15" customHeight="1" x14ac:dyDescent="0.25">
      <c r="B36" s="361" t="s">
        <v>198</v>
      </c>
      <c r="C36" s="362"/>
      <c r="D36" s="362"/>
      <c r="E36" s="362"/>
      <c r="F36" s="362"/>
      <c r="G36" s="362"/>
      <c r="H36" s="363"/>
    </row>
    <row r="37" spans="2:8" s="340" customFormat="1" ht="15" customHeight="1" x14ac:dyDescent="0.25">
      <c r="B37" s="361" t="s">
        <v>144</v>
      </c>
      <c r="C37" s="362"/>
      <c r="D37" s="362"/>
      <c r="E37" s="362"/>
      <c r="F37" s="362"/>
      <c r="G37" s="362"/>
      <c r="H37" s="363"/>
    </row>
    <row r="38" spans="2:8" s="340" customFormat="1" ht="15" customHeight="1" x14ac:dyDescent="0.25">
      <c r="B38" s="361" t="s">
        <v>154</v>
      </c>
      <c r="C38" s="362"/>
      <c r="D38" s="362"/>
      <c r="E38" s="362"/>
      <c r="F38" s="362"/>
      <c r="G38" s="362"/>
      <c r="H38" s="363"/>
    </row>
    <row r="39" spans="2:8" s="340" customFormat="1" ht="15" customHeight="1" x14ac:dyDescent="0.25">
      <c r="B39" s="361" t="s">
        <v>153</v>
      </c>
      <c r="C39" s="362"/>
      <c r="D39" s="362"/>
      <c r="E39" s="362"/>
      <c r="F39" s="362"/>
      <c r="G39" s="362"/>
      <c r="H39" s="363"/>
    </row>
    <row r="40" spans="2:8" s="340" customFormat="1" ht="15" customHeight="1" x14ac:dyDescent="0.25">
      <c r="B40" s="361" t="s">
        <v>152</v>
      </c>
      <c r="C40" s="362"/>
      <c r="D40" s="362"/>
      <c r="E40" s="362"/>
      <c r="F40" s="362"/>
      <c r="G40" s="362"/>
      <c r="H40" s="363"/>
    </row>
    <row r="41" spans="2:8" s="340" customFormat="1" ht="15" customHeight="1" x14ac:dyDescent="0.25">
      <c r="B41" s="361" t="s">
        <v>160</v>
      </c>
      <c r="C41" s="362"/>
      <c r="D41" s="362"/>
      <c r="E41" s="362"/>
      <c r="F41" s="362"/>
      <c r="G41" s="362"/>
      <c r="H41" s="363"/>
    </row>
    <row r="42" spans="2:8" s="340" customFormat="1" ht="15" customHeight="1" x14ac:dyDescent="0.25">
      <c r="B42" s="364" t="s">
        <v>119</v>
      </c>
      <c r="C42" s="365"/>
      <c r="D42" s="365"/>
      <c r="E42" s="365"/>
      <c r="F42" s="365"/>
      <c r="G42" s="365"/>
      <c r="H42" s="366"/>
    </row>
    <row r="43" spans="2:8" s="317" customFormat="1" ht="15" customHeight="1" x14ac:dyDescent="0.25">
      <c r="B43" s="364" t="s">
        <v>247</v>
      </c>
      <c r="C43" s="365"/>
      <c r="D43" s="365"/>
      <c r="E43" s="365"/>
      <c r="F43" s="365"/>
      <c r="G43" s="365"/>
      <c r="H43" s="366"/>
    </row>
    <row r="44" spans="2:8" s="317" customFormat="1" ht="15" customHeight="1" x14ac:dyDescent="0.25">
      <c r="B44" s="364" t="s">
        <v>205</v>
      </c>
      <c r="C44" s="365"/>
      <c r="D44" s="365"/>
      <c r="E44" s="365"/>
      <c r="F44" s="365"/>
      <c r="G44" s="365"/>
      <c r="H44" s="366"/>
    </row>
    <row r="45" spans="2:8" s="340" customFormat="1" ht="15" customHeight="1" x14ac:dyDescent="0.25">
      <c r="B45" s="364" t="s">
        <v>120</v>
      </c>
      <c r="C45" s="365"/>
      <c r="D45" s="365"/>
      <c r="E45" s="365"/>
      <c r="F45" s="365"/>
      <c r="G45" s="365"/>
      <c r="H45" s="366"/>
    </row>
    <row r="46" spans="2:8" s="340" customFormat="1" ht="15" customHeight="1" x14ac:dyDescent="0.25">
      <c r="B46" s="361" t="s">
        <v>225</v>
      </c>
      <c r="C46" s="362"/>
      <c r="D46" s="362"/>
      <c r="E46" s="362"/>
      <c r="F46" s="362"/>
      <c r="G46" s="362"/>
      <c r="H46" s="363"/>
    </row>
    <row r="47" spans="2:8" s="340" customFormat="1" ht="15" customHeight="1" x14ac:dyDescent="0.25">
      <c r="B47" s="361" t="s">
        <v>206</v>
      </c>
      <c r="C47" s="362"/>
      <c r="D47" s="362"/>
      <c r="E47" s="362"/>
      <c r="F47" s="362"/>
      <c r="G47" s="362"/>
      <c r="H47" s="363"/>
    </row>
    <row r="48" spans="2:8" s="340" customFormat="1" ht="15" customHeight="1" x14ac:dyDescent="0.25">
      <c r="B48" s="361" t="s">
        <v>207</v>
      </c>
      <c r="C48" s="362"/>
      <c r="D48" s="362"/>
      <c r="E48" s="362"/>
      <c r="F48" s="362"/>
      <c r="G48" s="362"/>
      <c r="H48" s="363"/>
    </row>
    <row r="49" spans="2:8" s="340" customFormat="1" ht="15" customHeight="1" x14ac:dyDescent="0.25">
      <c r="B49" s="361" t="s">
        <v>208</v>
      </c>
      <c r="C49" s="362"/>
      <c r="D49" s="362"/>
      <c r="E49" s="362"/>
      <c r="F49" s="362"/>
      <c r="G49" s="362"/>
      <c r="H49" s="363"/>
    </row>
    <row r="50" spans="2:8" s="340" customFormat="1" ht="15" customHeight="1" x14ac:dyDescent="0.25">
      <c r="B50" s="361" t="s">
        <v>246</v>
      </c>
      <c r="C50" s="362"/>
      <c r="D50" s="362"/>
      <c r="E50" s="362"/>
      <c r="F50" s="362"/>
      <c r="G50" s="362"/>
      <c r="H50" s="363"/>
    </row>
    <row r="51" spans="2:8" s="340" customFormat="1" ht="15" customHeight="1" x14ac:dyDescent="0.25">
      <c r="B51" s="361" t="s">
        <v>178</v>
      </c>
      <c r="C51" s="362"/>
      <c r="D51" s="362"/>
      <c r="E51" s="362"/>
      <c r="F51" s="362"/>
      <c r="G51" s="362"/>
      <c r="H51" s="363"/>
    </row>
    <row r="52" spans="2:8" s="340" customFormat="1" ht="15" customHeight="1" x14ac:dyDescent="0.25">
      <c r="B52" s="361" t="s">
        <v>179</v>
      </c>
      <c r="C52" s="362"/>
      <c r="D52" s="362"/>
      <c r="E52" s="362"/>
      <c r="F52" s="362"/>
      <c r="G52" s="362"/>
      <c r="H52" s="363"/>
    </row>
    <row r="53" spans="2:8" s="340" customFormat="1" ht="15" customHeight="1" x14ac:dyDescent="0.25">
      <c r="B53" s="361" t="s">
        <v>180</v>
      </c>
      <c r="C53" s="362"/>
      <c r="D53" s="362"/>
      <c r="E53" s="362"/>
      <c r="F53" s="362"/>
      <c r="G53" s="362"/>
      <c r="H53" s="363"/>
    </row>
    <row r="54" spans="2:8" s="340" customFormat="1" ht="15" customHeight="1" x14ac:dyDescent="0.25">
      <c r="B54" s="361" t="s">
        <v>181</v>
      </c>
      <c r="C54" s="362"/>
      <c r="D54" s="362"/>
      <c r="E54" s="362"/>
      <c r="F54" s="362"/>
      <c r="G54" s="362"/>
      <c r="H54" s="363"/>
    </row>
    <row r="55" spans="2:8" s="340" customFormat="1" ht="15" customHeight="1" x14ac:dyDescent="0.25">
      <c r="B55" s="361" t="s">
        <v>245</v>
      </c>
      <c r="C55" s="362"/>
      <c r="D55" s="362"/>
      <c r="E55" s="362"/>
      <c r="F55" s="362"/>
      <c r="G55" s="362"/>
      <c r="H55" s="363"/>
    </row>
    <row r="56" spans="2:8" s="327" customFormat="1" ht="15" customHeight="1" thickBot="1" x14ac:dyDescent="0.3">
      <c r="B56" s="355" t="s">
        <v>217</v>
      </c>
      <c r="C56" s="356"/>
      <c r="D56" s="356"/>
      <c r="E56" s="356"/>
      <c r="F56" s="356"/>
      <c r="G56" s="356"/>
      <c r="H56" s="357"/>
    </row>
    <row r="57" spans="2:8" ht="16.5" thickBot="1" x14ac:dyDescent="0.3">
      <c r="B57" s="59"/>
      <c r="C57" s="10"/>
      <c r="D57" s="17"/>
      <c r="E57" s="10"/>
      <c r="F57" s="10"/>
      <c r="G57" s="11"/>
      <c r="H57" s="10"/>
    </row>
    <row r="58" spans="2:8" ht="15.95" customHeight="1" x14ac:dyDescent="0.25">
      <c r="B58" s="471" t="s">
        <v>39</v>
      </c>
      <c r="C58" s="472"/>
      <c r="D58" s="472"/>
      <c r="E58" s="472"/>
      <c r="F58" s="472"/>
      <c r="G58" s="472"/>
      <c r="H58" s="473"/>
    </row>
    <row r="59" spans="2:8" ht="30" customHeight="1" x14ac:dyDescent="0.25">
      <c r="B59" s="134" t="s">
        <v>23</v>
      </c>
      <c r="C59" s="135" t="s">
        <v>24</v>
      </c>
      <c r="D59" s="135" t="s">
        <v>25</v>
      </c>
      <c r="E59" s="89" t="s">
        <v>26</v>
      </c>
      <c r="F59" s="135" t="s">
        <v>27</v>
      </c>
      <c r="G59" s="135" t="s">
        <v>28</v>
      </c>
      <c r="H59" s="168" t="s">
        <v>29</v>
      </c>
    </row>
    <row r="60" spans="2:8" s="322" customFormat="1" ht="15" customHeight="1" x14ac:dyDescent="0.25">
      <c r="B60" s="138" t="s">
        <v>42</v>
      </c>
      <c r="C60" s="139">
        <v>17000</v>
      </c>
      <c r="D60" s="140">
        <v>4000</v>
      </c>
      <c r="E60" s="169">
        <v>20</v>
      </c>
      <c r="F60" s="169">
        <v>10</v>
      </c>
      <c r="G60" s="139">
        <v>3</v>
      </c>
      <c r="H60" s="142">
        <v>68</v>
      </c>
    </row>
    <row r="61" spans="2:8" s="322" customFormat="1" ht="15" customHeight="1" x14ac:dyDescent="0.25">
      <c r="B61" s="138" t="s">
        <v>30</v>
      </c>
      <c r="C61" s="143">
        <v>2500</v>
      </c>
      <c r="D61" s="144">
        <v>600</v>
      </c>
      <c r="E61" s="170">
        <v>15</v>
      </c>
      <c r="F61" s="170">
        <v>10</v>
      </c>
      <c r="G61" s="143">
        <v>0.3</v>
      </c>
      <c r="H61" s="146">
        <v>13</v>
      </c>
    </row>
    <row r="62" spans="2:8" s="322" customFormat="1" ht="15" customHeight="1" x14ac:dyDescent="0.25">
      <c r="B62" s="138" t="s">
        <v>31</v>
      </c>
      <c r="C62" s="143">
        <v>2600</v>
      </c>
      <c r="D62" s="144">
        <v>600</v>
      </c>
      <c r="E62" s="170">
        <v>20</v>
      </c>
      <c r="F62" s="170">
        <v>4</v>
      </c>
      <c r="G62" s="143">
        <v>0.2</v>
      </c>
      <c r="H62" s="146">
        <v>25</v>
      </c>
    </row>
    <row r="63" spans="2:8" s="322" customFormat="1" ht="15" customHeight="1" x14ac:dyDescent="0.25">
      <c r="B63" s="138" t="s">
        <v>32</v>
      </c>
      <c r="C63" s="143">
        <v>9400</v>
      </c>
      <c r="D63" s="144">
        <v>1900</v>
      </c>
      <c r="E63" s="170">
        <v>20</v>
      </c>
      <c r="F63" s="170">
        <v>10</v>
      </c>
      <c r="G63" s="143">
        <v>9.5</v>
      </c>
      <c r="H63" s="146">
        <v>47</v>
      </c>
    </row>
    <row r="64" spans="2:8" s="322" customFormat="1" ht="15" customHeight="1" x14ac:dyDescent="0.25">
      <c r="B64" s="138" t="s">
        <v>33</v>
      </c>
      <c r="C64" s="143">
        <v>1100</v>
      </c>
      <c r="D64" s="144">
        <v>200</v>
      </c>
      <c r="E64" s="170">
        <v>20</v>
      </c>
      <c r="F64" s="170">
        <v>10</v>
      </c>
      <c r="G64" s="143">
        <v>0.1</v>
      </c>
      <c r="H64" s="146">
        <v>5</v>
      </c>
    </row>
    <row r="65" spans="2:8" s="322" customFormat="1" ht="15" customHeight="1" x14ac:dyDescent="0.25">
      <c r="B65" s="330" t="s">
        <v>34</v>
      </c>
      <c r="C65" s="350">
        <v>4450</v>
      </c>
      <c r="D65" s="351">
        <v>900</v>
      </c>
      <c r="E65" s="352">
        <v>15</v>
      </c>
      <c r="F65" s="352">
        <v>10</v>
      </c>
      <c r="G65" s="350">
        <v>0.2</v>
      </c>
      <c r="H65" s="353">
        <v>24</v>
      </c>
    </row>
    <row r="66" spans="2:8" s="322" customFormat="1" ht="15" customHeight="1" x14ac:dyDescent="0.25">
      <c r="B66" s="330" t="s">
        <v>35</v>
      </c>
      <c r="C66" s="350">
        <v>3000</v>
      </c>
      <c r="D66" s="351">
        <v>1500</v>
      </c>
      <c r="E66" s="352">
        <v>20</v>
      </c>
      <c r="F66" s="352">
        <v>10</v>
      </c>
      <c r="G66" s="350">
        <v>0.2</v>
      </c>
      <c r="H66" s="353">
        <v>8</v>
      </c>
    </row>
    <row r="67" spans="2:8" s="322" customFormat="1" ht="15" customHeight="1" x14ac:dyDescent="0.25">
      <c r="B67" s="330" t="s">
        <v>47</v>
      </c>
      <c r="C67" s="350">
        <v>30000</v>
      </c>
      <c r="D67" s="351">
        <v>6000</v>
      </c>
      <c r="E67" s="352">
        <v>15</v>
      </c>
      <c r="F67" s="352">
        <v>2</v>
      </c>
      <c r="G67" s="350">
        <v>6</v>
      </c>
      <c r="H67" s="353">
        <v>806</v>
      </c>
    </row>
    <row r="68" spans="2:8" s="322" customFormat="1" ht="15" customHeight="1" x14ac:dyDescent="0.25">
      <c r="B68" s="330" t="s">
        <v>64</v>
      </c>
      <c r="C68" s="350">
        <v>1000</v>
      </c>
      <c r="D68" s="351">
        <v>0</v>
      </c>
      <c r="E68" s="352">
        <v>5</v>
      </c>
      <c r="F68" s="352">
        <v>7</v>
      </c>
      <c r="G68" s="350">
        <v>0</v>
      </c>
      <c r="H68" s="353">
        <v>29</v>
      </c>
    </row>
    <row r="69" spans="2:8" s="292" customFormat="1" ht="39" customHeight="1" x14ac:dyDescent="0.2">
      <c r="B69" s="418" t="s">
        <v>108</v>
      </c>
      <c r="C69" s="419"/>
      <c r="D69" s="419"/>
      <c r="E69" s="419"/>
      <c r="F69" s="419"/>
      <c r="G69" s="419"/>
      <c r="H69" s="420"/>
    </row>
    <row r="70" spans="2:8" s="292" customFormat="1" ht="15.95" customHeight="1" thickBot="1" x14ac:dyDescent="0.25">
      <c r="B70" s="427" t="s">
        <v>90</v>
      </c>
      <c r="C70" s="428"/>
      <c r="D70" s="428"/>
      <c r="E70" s="428"/>
      <c r="F70" s="428"/>
      <c r="G70" s="428"/>
      <c r="H70" s="429"/>
    </row>
    <row r="71" spans="2:8" s="292" customFormat="1" ht="12.75" thickBot="1" x14ac:dyDescent="0.25">
      <c r="B71" s="300"/>
      <c r="C71" s="300"/>
      <c r="D71" s="300"/>
      <c r="E71" s="300"/>
      <c r="F71" s="300"/>
      <c r="G71" s="300"/>
      <c r="H71" s="300"/>
    </row>
    <row r="72" spans="2:8" s="292" customFormat="1" ht="30" customHeight="1" thickBot="1" x14ac:dyDescent="0.25">
      <c r="B72" s="370" t="s">
        <v>91</v>
      </c>
      <c r="C72" s="371"/>
      <c r="D72" s="371"/>
      <c r="E72" s="371"/>
      <c r="F72" s="371"/>
      <c r="G72" s="371"/>
      <c r="H72" s="372"/>
    </row>
  </sheetData>
  <sheetProtection algorithmName="SHA-512" hashValue="DAV2P0A6jlG2x2ufkSie80htMoRn7ACyh1PthdvDCSdgbtjOtvNpM3uZVN+03NlRWGQY1LwU4ySu3f8NkAyVLg==" saltValue="L2HjPTkTGD5DlVMnQnU7FA==" spinCount="100000" sheet="1" objects="1" scenarios="1"/>
  <mergeCells count="51">
    <mergeCell ref="B69:H69"/>
    <mergeCell ref="G21:H21"/>
    <mergeCell ref="B70:H70"/>
    <mergeCell ref="B72:H72"/>
    <mergeCell ref="B58:H58"/>
    <mergeCell ref="B37:H37"/>
    <mergeCell ref="G32:H32"/>
    <mergeCell ref="G28:H28"/>
    <mergeCell ref="B34:H34"/>
    <mergeCell ref="B35:H35"/>
    <mergeCell ref="B38:H38"/>
    <mergeCell ref="B39:H39"/>
    <mergeCell ref="B40:H40"/>
    <mergeCell ref="B41:H41"/>
    <mergeCell ref="B42:H42"/>
    <mergeCell ref="B4:H4"/>
    <mergeCell ref="B3:H3"/>
    <mergeCell ref="B2:H2"/>
    <mergeCell ref="B1:H1"/>
    <mergeCell ref="G31:H31"/>
    <mergeCell ref="G30:H30"/>
    <mergeCell ref="G29:H29"/>
    <mergeCell ref="G12:H12"/>
    <mergeCell ref="G10:H10"/>
    <mergeCell ref="G11:H11"/>
    <mergeCell ref="G13:H13"/>
    <mergeCell ref="G14:H14"/>
    <mergeCell ref="G16:H16"/>
    <mergeCell ref="G17:H17"/>
    <mergeCell ref="G18:H18"/>
    <mergeCell ref="G15:H15"/>
    <mergeCell ref="G19:H19"/>
    <mergeCell ref="G20:H20"/>
    <mergeCell ref="G24:H24"/>
    <mergeCell ref="G25:H25"/>
    <mergeCell ref="G26:H26"/>
    <mergeCell ref="B56:H56"/>
    <mergeCell ref="B45:H45"/>
    <mergeCell ref="B46:H46"/>
    <mergeCell ref="B47:H47"/>
    <mergeCell ref="B49:H49"/>
    <mergeCell ref="B51:H51"/>
    <mergeCell ref="B36:H36"/>
    <mergeCell ref="B44:H44"/>
    <mergeCell ref="B48:H48"/>
    <mergeCell ref="B50:H50"/>
    <mergeCell ref="B55:H55"/>
    <mergeCell ref="B52:H52"/>
    <mergeCell ref="B53:H53"/>
    <mergeCell ref="B54:H54"/>
    <mergeCell ref="B43:H43"/>
  </mergeCells>
  <phoneticPr fontId="8" type="noConversion"/>
  <conditionalFormatting sqref="G28:G32">
    <cfRule type="cellIs" dxfId="5" priority="2" operator="equal">
      <formula>0</formula>
    </cfRule>
  </conditionalFormatting>
  <conditionalFormatting sqref="G21">
    <cfRule type="cellIs" dxfId="4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78"/>
  <sheetViews>
    <sheetView showGridLines="0" topLeftCell="A10" zoomScaleNormal="100" zoomScalePageLayoutView="150" workbookViewId="0">
      <selection activeCell="B49" sqref="B49:H49"/>
    </sheetView>
  </sheetViews>
  <sheetFormatPr defaultColWidth="11" defaultRowHeight="15.75" x14ac:dyDescent="0.25"/>
  <cols>
    <col min="1" max="1" width="5.625" customWidth="1"/>
    <col min="2" max="2" width="28.5" customWidth="1"/>
    <col min="3" max="5" width="10.125" style="2" customWidth="1"/>
    <col min="6" max="6" width="13.25" style="2" customWidth="1"/>
    <col min="7" max="7" width="10.125" style="25" customWidth="1"/>
    <col min="8" max="8" width="10.125" style="2" customWidth="1"/>
  </cols>
  <sheetData>
    <row r="1" spans="2:8" s="6" customFormat="1" x14ac:dyDescent="0.25">
      <c r="B1" s="415" t="s">
        <v>126</v>
      </c>
      <c r="C1" s="416"/>
      <c r="D1" s="416"/>
      <c r="E1" s="416"/>
      <c r="F1" s="416"/>
      <c r="G1" s="416"/>
      <c r="H1" s="417"/>
    </row>
    <row r="2" spans="2:8" s="6" customFormat="1" x14ac:dyDescent="0.25">
      <c r="B2" s="412" t="s">
        <v>85</v>
      </c>
      <c r="C2" s="413"/>
      <c r="D2" s="413"/>
      <c r="E2" s="413"/>
      <c r="F2" s="413"/>
      <c r="G2" s="413"/>
      <c r="H2" s="414"/>
    </row>
    <row r="3" spans="2:8" s="6" customFormat="1" x14ac:dyDescent="0.25">
      <c r="B3" s="412" t="s">
        <v>86</v>
      </c>
      <c r="C3" s="413"/>
      <c r="D3" s="413"/>
      <c r="E3" s="413"/>
      <c r="F3" s="413"/>
      <c r="G3" s="413"/>
      <c r="H3" s="414"/>
    </row>
    <row r="4" spans="2:8" s="6" customFormat="1" x14ac:dyDescent="0.25">
      <c r="B4" s="412" t="s">
        <v>78</v>
      </c>
      <c r="C4" s="413"/>
      <c r="D4" s="413"/>
      <c r="E4" s="413"/>
      <c r="F4" s="413"/>
      <c r="G4" s="413"/>
      <c r="H4" s="414"/>
    </row>
    <row r="5" spans="2:8" s="211" customFormat="1" x14ac:dyDescent="0.25">
      <c r="B5" s="106"/>
      <c r="C5" s="290" t="s">
        <v>0</v>
      </c>
      <c r="D5" s="290" t="s">
        <v>1</v>
      </c>
      <c r="E5" s="290" t="s">
        <v>2</v>
      </c>
      <c r="F5" s="290" t="s">
        <v>40</v>
      </c>
      <c r="G5" s="496" t="s">
        <v>41</v>
      </c>
      <c r="H5" s="497"/>
    </row>
    <row r="6" spans="2:8" s="6" customFormat="1" x14ac:dyDescent="0.25">
      <c r="B6" s="111" t="s">
        <v>3</v>
      </c>
      <c r="C6" s="46"/>
      <c r="D6" s="46"/>
      <c r="E6" s="46"/>
      <c r="F6" s="46"/>
      <c r="G6" s="236"/>
      <c r="H6" s="237"/>
    </row>
    <row r="7" spans="2:8" x14ac:dyDescent="0.25">
      <c r="B7" s="181" t="s">
        <v>46</v>
      </c>
      <c r="C7" s="124" t="s">
        <v>43</v>
      </c>
      <c r="D7" s="124">
        <v>1200</v>
      </c>
      <c r="E7" s="72">
        <v>28</v>
      </c>
      <c r="F7" s="72">
        <v>33600</v>
      </c>
      <c r="G7" s="104"/>
      <c r="H7" s="215"/>
    </row>
    <row r="8" spans="2:8" x14ac:dyDescent="0.25">
      <c r="B8" s="125"/>
      <c r="C8" s="124"/>
      <c r="D8" s="124"/>
      <c r="E8" s="72"/>
      <c r="F8" s="72"/>
      <c r="G8" s="126"/>
      <c r="H8" s="214"/>
    </row>
    <row r="9" spans="2:8" s="1" customFormat="1" ht="18.75" x14ac:dyDescent="0.3">
      <c r="B9" s="96" t="s">
        <v>4</v>
      </c>
      <c r="C9" s="46"/>
      <c r="D9" s="46"/>
      <c r="E9" s="236"/>
      <c r="F9" s="236"/>
      <c r="G9" s="238"/>
      <c r="H9" s="237"/>
    </row>
    <row r="10" spans="2:8" ht="15.75" customHeight="1" x14ac:dyDescent="0.25">
      <c r="B10" s="181" t="s">
        <v>5</v>
      </c>
      <c r="C10" s="124" t="s">
        <v>6</v>
      </c>
      <c r="D10" s="124">
        <v>1</v>
      </c>
      <c r="E10" s="72">
        <v>80</v>
      </c>
      <c r="F10" s="72">
        <v>80</v>
      </c>
      <c r="G10" s="104"/>
      <c r="H10" s="215"/>
    </row>
    <row r="11" spans="2:8" ht="15.75" customHeight="1" x14ac:dyDescent="0.25">
      <c r="B11" s="181" t="s">
        <v>138</v>
      </c>
      <c r="C11" s="124" t="s">
        <v>22</v>
      </c>
      <c r="D11" s="124">
        <v>4.4000000000000004</v>
      </c>
      <c r="E11" s="72">
        <v>75</v>
      </c>
      <c r="F11" s="72">
        <v>330</v>
      </c>
      <c r="G11" s="104"/>
      <c r="H11" s="215"/>
    </row>
    <row r="12" spans="2:8" ht="15.75" customHeight="1" x14ac:dyDescent="0.25">
      <c r="B12" s="181" t="s">
        <v>139</v>
      </c>
      <c r="C12" s="124" t="s">
        <v>7</v>
      </c>
      <c r="D12" s="124">
        <v>2</v>
      </c>
      <c r="E12" s="72">
        <v>40</v>
      </c>
      <c r="F12" s="72">
        <v>80</v>
      </c>
      <c r="G12" s="220"/>
      <c r="H12" s="215"/>
    </row>
    <row r="13" spans="2:8" ht="15.75" customHeight="1" x14ac:dyDescent="0.25">
      <c r="B13" s="181" t="s">
        <v>54</v>
      </c>
      <c r="C13" s="124" t="s">
        <v>6</v>
      </c>
      <c r="D13" s="124">
        <v>1</v>
      </c>
      <c r="E13" s="72">
        <v>2600</v>
      </c>
      <c r="F13" s="72">
        <v>2600</v>
      </c>
      <c r="G13" s="104"/>
      <c r="H13" s="215"/>
    </row>
    <row r="14" spans="2:8" ht="15.75" customHeight="1" x14ac:dyDescent="0.25">
      <c r="B14" s="181" t="s">
        <v>140</v>
      </c>
      <c r="C14" s="124" t="s">
        <v>6</v>
      </c>
      <c r="D14" s="124">
        <v>1</v>
      </c>
      <c r="E14" s="72">
        <v>80</v>
      </c>
      <c r="F14" s="72">
        <v>80</v>
      </c>
      <c r="G14" s="220"/>
      <c r="H14" s="215"/>
    </row>
    <row r="15" spans="2:8" ht="15.75" customHeight="1" x14ac:dyDescent="0.25">
      <c r="B15" s="181" t="s">
        <v>141</v>
      </c>
      <c r="C15" s="124" t="s">
        <v>7</v>
      </c>
      <c r="D15" s="124">
        <v>0.33</v>
      </c>
      <c r="E15" s="72">
        <v>50</v>
      </c>
      <c r="F15" s="72">
        <v>17</v>
      </c>
      <c r="G15" s="220"/>
      <c r="H15" s="215"/>
    </row>
    <row r="16" spans="2:8" ht="15.75" customHeight="1" x14ac:dyDescent="0.25">
      <c r="B16" s="181" t="s">
        <v>142</v>
      </c>
      <c r="C16" s="124" t="s">
        <v>9</v>
      </c>
      <c r="D16" s="124">
        <v>512</v>
      </c>
      <c r="E16" s="72">
        <v>0.5</v>
      </c>
      <c r="F16" s="72">
        <v>256</v>
      </c>
      <c r="G16" s="220"/>
      <c r="H16" s="215"/>
    </row>
    <row r="17" spans="2:8" ht="15.75" customHeight="1" x14ac:dyDescent="0.25">
      <c r="B17" s="181" t="s">
        <v>137</v>
      </c>
      <c r="C17" s="124" t="s">
        <v>10</v>
      </c>
      <c r="D17" s="124">
        <v>24</v>
      </c>
      <c r="E17" s="72">
        <v>3</v>
      </c>
      <c r="F17" s="72">
        <v>72</v>
      </c>
      <c r="G17" s="104"/>
      <c r="H17" s="215"/>
    </row>
    <row r="18" spans="2:8" ht="15.75" customHeight="1" x14ac:dyDescent="0.25">
      <c r="B18" s="181" t="s">
        <v>55</v>
      </c>
      <c r="C18" s="124" t="s">
        <v>11</v>
      </c>
      <c r="D18" s="124">
        <v>1200</v>
      </c>
      <c r="E18" s="72">
        <v>1.7</v>
      </c>
      <c r="F18" s="72">
        <v>2040</v>
      </c>
      <c r="G18" s="220"/>
      <c r="H18" s="215"/>
    </row>
    <row r="19" spans="2:8" ht="15.75" customHeight="1" x14ac:dyDescent="0.25">
      <c r="B19" s="181" t="s">
        <v>56</v>
      </c>
      <c r="C19" s="124">
        <v>100</v>
      </c>
      <c r="D19" s="124">
        <v>44</v>
      </c>
      <c r="E19" s="72">
        <v>15</v>
      </c>
      <c r="F19" s="72">
        <v>660</v>
      </c>
      <c r="G19" s="220"/>
      <c r="H19" s="215"/>
    </row>
    <row r="20" spans="2:8" ht="15.75" customHeight="1" x14ac:dyDescent="0.25">
      <c r="B20" s="181" t="s">
        <v>57</v>
      </c>
      <c r="C20" s="124" t="s">
        <v>11</v>
      </c>
      <c r="D20" s="124">
        <v>200</v>
      </c>
      <c r="E20" s="72">
        <v>2.5</v>
      </c>
      <c r="F20" s="72">
        <v>500</v>
      </c>
      <c r="G20" s="220"/>
      <c r="H20" s="215"/>
    </row>
    <row r="21" spans="2:8" ht="15.75" customHeight="1" x14ac:dyDescent="0.25">
      <c r="B21" s="181" t="s">
        <v>58</v>
      </c>
      <c r="C21" s="124" t="s">
        <v>13</v>
      </c>
      <c r="D21" s="124">
        <v>440</v>
      </c>
      <c r="E21" s="72">
        <v>10</v>
      </c>
      <c r="F21" s="72">
        <v>4400</v>
      </c>
      <c r="G21" s="104"/>
      <c r="H21" s="215"/>
    </row>
    <row r="22" spans="2:8" ht="15.75" customHeight="1" x14ac:dyDescent="0.25">
      <c r="B22" s="181" t="s">
        <v>59</v>
      </c>
      <c r="C22" s="124" t="s">
        <v>6</v>
      </c>
      <c r="D22" s="124">
        <v>1</v>
      </c>
      <c r="E22" s="72">
        <v>1000</v>
      </c>
      <c r="F22" s="72">
        <v>1000</v>
      </c>
      <c r="G22" s="220"/>
      <c r="H22" s="215"/>
    </row>
    <row r="23" spans="2:8" ht="15.75" customHeight="1" x14ac:dyDescent="0.25">
      <c r="B23" s="255" t="s">
        <v>71</v>
      </c>
      <c r="C23" s="246" t="s">
        <v>182</v>
      </c>
      <c r="D23" s="246">
        <v>3.75</v>
      </c>
      <c r="E23" s="248">
        <v>100</v>
      </c>
      <c r="F23" s="248">
        <f>D23*E23</f>
        <v>375</v>
      </c>
      <c r="G23" s="104"/>
      <c r="H23" s="215"/>
    </row>
    <row r="24" spans="2:8" ht="15.75" customHeight="1" x14ac:dyDescent="0.25">
      <c r="B24" s="181" t="s">
        <v>111</v>
      </c>
      <c r="C24" s="124"/>
      <c r="D24" s="124"/>
      <c r="E24" s="72"/>
      <c r="F24" s="72"/>
      <c r="G24" s="104"/>
      <c r="H24" s="215"/>
    </row>
    <row r="25" spans="2:8" s="3" customFormat="1" ht="15.75" customHeight="1" x14ac:dyDescent="0.25">
      <c r="B25" s="110" t="s">
        <v>15</v>
      </c>
      <c r="C25" s="56"/>
      <c r="D25" s="56"/>
      <c r="E25" s="58"/>
      <c r="F25" s="58">
        <f>SUM(F10:F23)</f>
        <v>12490</v>
      </c>
      <c r="G25" s="391">
        <f>G10+G11+G12+G13+G14+G15+G16+G17+G18+G19+G20+G21+G22+G23+G24</f>
        <v>0</v>
      </c>
      <c r="H25" s="392"/>
    </row>
    <row r="26" spans="2:8" ht="15.75" customHeight="1" x14ac:dyDescent="0.25">
      <c r="B26" s="125"/>
      <c r="C26" s="124"/>
      <c r="D26" s="124"/>
      <c r="E26" s="72"/>
      <c r="F26" s="72"/>
      <c r="G26" s="126"/>
      <c r="H26" s="214"/>
    </row>
    <row r="27" spans="2:8" ht="15.75" customHeight="1" x14ac:dyDescent="0.25">
      <c r="B27" s="111" t="s">
        <v>72</v>
      </c>
      <c r="C27" s="46"/>
      <c r="D27" s="46"/>
      <c r="E27" s="236"/>
      <c r="F27" s="236"/>
      <c r="G27" s="238"/>
      <c r="H27" s="237"/>
    </row>
    <row r="28" spans="2:8" ht="16.5" customHeight="1" x14ac:dyDescent="0.25">
      <c r="B28" s="181" t="s">
        <v>73</v>
      </c>
      <c r="C28" s="124" t="s">
        <v>6</v>
      </c>
      <c r="D28" s="124">
        <v>1</v>
      </c>
      <c r="E28" s="72">
        <v>240</v>
      </c>
      <c r="F28" s="72">
        <v>240</v>
      </c>
      <c r="G28" s="104"/>
      <c r="H28" s="215"/>
    </row>
    <row r="29" spans="2:8" x14ac:dyDescent="0.25">
      <c r="B29" s="181" t="s">
        <v>74</v>
      </c>
      <c r="C29" s="124" t="s">
        <v>6</v>
      </c>
      <c r="D29" s="124">
        <v>1</v>
      </c>
      <c r="E29" s="72">
        <v>80</v>
      </c>
      <c r="F29" s="72">
        <v>80</v>
      </c>
      <c r="G29" s="104"/>
      <c r="H29" s="215"/>
    </row>
    <row r="30" spans="2:8" x14ac:dyDescent="0.25">
      <c r="B30" s="181" t="s">
        <v>75</v>
      </c>
      <c r="C30" s="124" t="s">
        <v>6</v>
      </c>
      <c r="D30" s="124">
        <v>1</v>
      </c>
      <c r="E30" s="72">
        <v>50</v>
      </c>
      <c r="F30" s="72">
        <v>50</v>
      </c>
      <c r="G30" s="220"/>
      <c r="H30" s="212"/>
    </row>
    <row r="31" spans="2:8" s="45" customFormat="1" x14ac:dyDescent="0.25">
      <c r="B31" s="110" t="s">
        <v>16</v>
      </c>
      <c r="C31" s="56"/>
      <c r="D31" s="56"/>
      <c r="E31" s="58"/>
      <c r="F31" s="58">
        <v>370</v>
      </c>
      <c r="G31" s="406">
        <f>G28+G29+G30</f>
        <v>0</v>
      </c>
      <c r="H31" s="407"/>
    </row>
    <row r="32" spans="2:8" s="3" customFormat="1" ht="16.5" thickBot="1" x14ac:dyDescent="0.3">
      <c r="B32" s="225"/>
      <c r="C32" s="226"/>
      <c r="D32" s="226"/>
      <c r="E32" s="35"/>
      <c r="F32" s="35"/>
      <c r="G32" s="129"/>
      <c r="H32" s="239"/>
    </row>
    <row r="33" spans="2:8" s="14" customFormat="1" ht="24" customHeight="1" thickBot="1" x14ac:dyDescent="0.35">
      <c r="B33" s="188" t="s">
        <v>17</v>
      </c>
      <c r="C33" s="189"/>
      <c r="D33" s="189"/>
      <c r="E33" s="190"/>
      <c r="F33" s="190">
        <f>F25+F31</f>
        <v>12860</v>
      </c>
      <c r="G33" s="467">
        <f>G25+G31</f>
        <v>0</v>
      </c>
      <c r="H33" s="468"/>
    </row>
    <row r="34" spans="2:8" s="3" customFormat="1" ht="16.5" thickBot="1" x14ac:dyDescent="0.3">
      <c r="B34" s="188" t="s">
        <v>18</v>
      </c>
      <c r="C34" s="189"/>
      <c r="D34" s="189"/>
      <c r="E34" s="190"/>
      <c r="F34" s="190">
        <f>F7-F25</f>
        <v>21110</v>
      </c>
      <c r="G34" s="467">
        <f>G7-G25</f>
        <v>0</v>
      </c>
      <c r="H34" s="468"/>
    </row>
    <row r="35" spans="2:8" s="3" customFormat="1" ht="21.95" customHeight="1" thickBot="1" x14ac:dyDescent="0.3">
      <c r="B35" s="114" t="s">
        <v>19</v>
      </c>
      <c r="C35" s="47"/>
      <c r="D35" s="47"/>
      <c r="E35" s="49"/>
      <c r="F35" s="49">
        <f>F7-F33</f>
        <v>20740</v>
      </c>
      <c r="G35" s="469">
        <f>G7-G33</f>
        <v>0</v>
      </c>
      <c r="H35" s="470"/>
    </row>
    <row r="36" spans="2:8" s="3" customFormat="1" ht="16.5" thickBot="1" x14ac:dyDescent="0.3">
      <c r="C36" s="7"/>
      <c r="D36" s="7"/>
      <c r="E36" s="7"/>
      <c r="F36" s="7"/>
      <c r="G36" s="103"/>
      <c r="H36" s="7"/>
    </row>
    <row r="37" spans="2:8" s="302" customFormat="1" ht="15.95" customHeight="1" x14ac:dyDescent="0.2">
      <c r="B37" s="501" t="s">
        <v>38</v>
      </c>
      <c r="C37" s="502"/>
      <c r="D37" s="502"/>
      <c r="E37" s="502"/>
      <c r="F37" s="502"/>
      <c r="G37" s="502"/>
      <c r="H37" s="503"/>
    </row>
    <row r="38" spans="2:8" s="303" customFormat="1" ht="14.1" customHeight="1" x14ac:dyDescent="0.2">
      <c r="B38" s="490" t="s">
        <v>261</v>
      </c>
      <c r="C38" s="491"/>
      <c r="D38" s="491"/>
      <c r="E38" s="491"/>
      <c r="F38" s="491"/>
      <c r="G38" s="491"/>
      <c r="H38" s="492"/>
    </row>
    <row r="39" spans="2:8" s="303" customFormat="1" ht="14.1" customHeight="1" x14ac:dyDescent="0.2">
      <c r="B39" s="490" t="s">
        <v>144</v>
      </c>
      <c r="C39" s="491"/>
      <c r="D39" s="491"/>
      <c r="E39" s="491"/>
      <c r="F39" s="491"/>
      <c r="G39" s="491"/>
      <c r="H39" s="492"/>
    </row>
    <row r="40" spans="2:8" s="303" customFormat="1" ht="14.1" customHeight="1" x14ac:dyDescent="0.2">
      <c r="B40" s="490" t="s">
        <v>154</v>
      </c>
      <c r="C40" s="491"/>
      <c r="D40" s="491"/>
      <c r="E40" s="491"/>
      <c r="F40" s="491"/>
      <c r="G40" s="491"/>
      <c r="H40" s="492"/>
    </row>
    <row r="41" spans="2:8" s="303" customFormat="1" ht="14.1" customHeight="1" x14ac:dyDescent="0.2">
      <c r="B41" s="490" t="s">
        <v>153</v>
      </c>
      <c r="C41" s="491"/>
      <c r="D41" s="491"/>
      <c r="E41" s="491"/>
      <c r="F41" s="491"/>
      <c r="G41" s="491"/>
      <c r="H41" s="492"/>
    </row>
    <row r="42" spans="2:8" s="303" customFormat="1" ht="14.1" customHeight="1" x14ac:dyDescent="0.2">
      <c r="B42" s="490" t="s">
        <v>152</v>
      </c>
      <c r="C42" s="491"/>
      <c r="D42" s="491"/>
      <c r="E42" s="491"/>
      <c r="F42" s="491"/>
      <c r="G42" s="491"/>
      <c r="H42" s="492"/>
    </row>
    <row r="43" spans="2:8" s="303" customFormat="1" ht="14.1" customHeight="1" x14ac:dyDescent="0.2">
      <c r="B43" s="304" t="s">
        <v>155</v>
      </c>
      <c r="C43" s="307"/>
      <c r="D43" s="307"/>
      <c r="E43" s="307"/>
      <c r="F43" s="307"/>
      <c r="G43" s="307"/>
      <c r="H43" s="308"/>
    </row>
    <row r="44" spans="2:8" s="303" customFormat="1" ht="14.1" customHeight="1" x14ac:dyDescent="0.2">
      <c r="B44" s="490" t="s">
        <v>145</v>
      </c>
      <c r="C44" s="491"/>
      <c r="D44" s="491"/>
      <c r="E44" s="491"/>
      <c r="F44" s="491"/>
      <c r="G44" s="491"/>
      <c r="H44" s="492"/>
    </row>
    <row r="45" spans="2:8" s="303" customFormat="1" ht="14.1" customHeight="1" x14ac:dyDescent="0.2">
      <c r="B45" s="493" t="s">
        <v>143</v>
      </c>
      <c r="C45" s="494"/>
      <c r="D45" s="494"/>
      <c r="E45" s="494"/>
      <c r="F45" s="494"/>
      <c r="G45" s="494"/>
      <c r="H45" s="495"/>
    </row>
    <row r="46" spans="2:8" s="309" customFormat="1" ht="14.1" customHeight="1" x14ac:dyDescent="0.2">
      <c r="B46" s="493" t="s">
        <v>248</v>
      </c>
      <c r="C46" s="494"/>
      <c r="D46" s="494"/>
      <c r="E46" s="494"/>
      <c r="F46" s="494"/>
      <c r="G46" s="494"/>
      <c r="H46" s="495"/>
    </row>
    <row r="47" spans="2:8" s="309" customFormat="1" ht="14.1" customHeight="1" x14ac:dyDescent="0.2">
      <c r="B47" s="493" t="s">
        <v>252</v>
      </c>
      <c r="C47" s="494"/>
      <c r="D47" s="494"/>
      <c r="E47" s="494"/>
      <c r="F47" s="494"/>
      <c r="G47" s="494"/>
      <c r="H47" s="495"/>
    </row>
    <row r="48" spans="2:8" s="303" customFormat="1" ht="14.1" customHeight="1" x14ac:dyDescent="0.2">
      <c r="B48" s="493" t="s">
        <v>156</v>
      </c>
      <c r="C48" s="494"/>
      <c r="D48" s="494"/>
      <c r="E48" s="494"/>
      <c r="F48" s="494"/>
      <c r="G48" s="494"/>
      <c r="H48" s="495"/>
    </row>
    <row r="49" spans="2:8" s="303" customFormat="1" ht="14.1" customHeight="1" x14ac:dyDescent="0.2">
      <c r="B49" s="490" t="s">
        <v>260</v>
      </c>
      <c r="C49" s="491"/>
      <c r="D49" s="491"/>
      <c r="E49" s="491"/>
      <c r="F49" s="491"/>
      <c r="G49" s="491"/>
      <c r="H49" s="492"/>
    </row>
    <row r="50" spans="2:8" s="310" customFormat="1" ht="14.1" customHeight="1" x14ac:dyDescent="0.2">
      <c r="B50" s="490" t="s">
        <v>218</v>
      </c>
      <c r="C50" s="491"/>
      <c r="D50" s="491"/>
      <c r="E50" s="491"/>
      <c r="F50" s="491"/>
      <c r="G50" s="491"/>
      <c r="H50" s="492"/>
    </row>
    <row r="51" spans="2:8" s="303" customFormat="1" ht="14.1" customHeight="1" x14ac:dyDescent="0.2">
      <c r="B51" s="490" t="s">
        <v>146</v>
      </c>
      <c r="C51" s="491"/>
      <c r="D51" s="491"/>
      <c r="E51" s="491"/>
      <c r="F51" s="491"/>
      <c r="G51" s="491"/>
      <c r="H51" s="492"/>
    </row>
    <row r="52" spans="2:8" s="303" customFormat="1" ht="14.1" customHeight="1" x14ac:dyDescent="0.2">
      <c r="B52" s="490" t="s">
        <v>249</v>
      </c>
      <c r="C52" s="491"/>
      <c r="D52" s="491"/>
      <c r="E52" s="491"/>
      <c r="F52" s="491"/>
      <c r="G52" s="491"/>
      <c r="H52" s="492"/>
    </row>
    <row r="53" spans="2:8" s="303" customFormat="1" ht="14.1" customHeight="1" x14ac:dyDescent="0.2">
      <c r="B53" s="490" t="s">
        <v>253</v>
      </c>
      <c r="C53" s="491"/>
      <c r="D53" s="491"/>
      <c r="E53" s="491"/>
      <c r="F53" s="491"/>
      <c r="G53" s="491"/>
      <c r="H53" s="492"/>
    </row>
    <row r="54" spans="2:8" s="303" customFormat="1" ht="14.1" customHeight="1" x14ac:dyDescent="0.2">
      <c r="B54" s="490" t="s">
        <v>250</v>
      </c>
      <c r="C54" s="491"/>
      <c r="D54" s="491"/>
      <c r="E54" s="491"/>
      <c r="F54" s="491"/>
      <c r="G54" s="491"/>
      <c r="H54" s="492"/>
    </row>
    <row r="55" spans="2:8" s="303" customFormat="1" ht="14.1" customHeight="1" x14ac:dyDescent="0.2">
      <c r="B55" s="490" t="s">
        <v>254</v>
      </c>
      <c r="C55" s="491"/>
      <c r="D55" s="491"/>
      <c r="E55" s="491"/>
      <c r="F55" s="491"/>
      <c r="G55" s="491"/>
      <c r="H55" s="492"/>
    </row>
    <row r="56" spans="2:8" s="303" customFormat="1" ht="14.1" customHeight="1" x14ac:dyDescent="0.2">
      <c r="B56" s="490" t="s">
        <v>251</v>
      </c>
      <c r="C56" s="491"/>
      <c r="D56" s="491"/>
      <c r="E56" s="491"/>
      <c r="F56" s="491"/>
      <c r="G56" s="491"/>
      <c r="H56" s="492"/>
    </row>
    <row r="57" spans="2:8" s="303" customFormat="1" ht="14.1" customHeight="1" x14ac:dyDescent="0.2">
      <c r="B57" s="304" t="s">
        <v>255</v>
      </c>
      <c r="C57" s="305"/>
      <c r="D57" s="305"/>
      <c r="E57" s="305"/>
      <c r="F57" s="305"/>
      <c r="G57" s="305"/>
      <c r="H57" s="306"/>
    </row>
    <row r="58" spans="2:8" s="303" customFormat="1" ht="14.1" customHeight="1" x14ac:dyDescent="0.2">
      <c r="B58" s="490" t="s">
        <v>147</v>
      </c>
      <c r="C58" s="491"/>
      <c r="D58" s="491"/>
      <c r="E58" s="491"/>
      <c r="F58" s="491"/>
      <c r="G58" s="491"/>
      <c r="H58" s="492"/>
    </row>
    <row r="59" spans="2:8" s="303" customFormat="1" ht="14.1" customHeight="1" x14ac:dyDescent="0.2">
      <c r="B59" s="490" t="s">
        <v>148</v>
      </c>
      <c r="C59" s="491"/>
      <c r="D59" s="491"/>
      <c r="E59" s="491"/>
      <c r="F59" s="491"/>
      <c r="G59" s="491"/>
      <c r="H59" s="492"/>
    </row>
    <row r="60" spans="2:8" s="303" customFormat="1" ht="14.1" customHeight="1" x14ac:dyDescent="0.2">
      <c r="B60" s="490" t="s">
        <v>149</v>
      </c>
      <c r="C60" s="491"/>
      <c r="D60" s="491"/>
      <c r="E60" s="491"/>
      <c r="F60" s="491"/>
      <c r="G60" s="491"/>
      <c r="H60" s="492"/>
    </row>
    <row r="61" spans="2:8" s="303" customFormat="1" ht="14.1" customHeight="1" x14ac:dyDescent="0.2">
      <c r="B61" s="490" t="s">
        <v>150</v>
      </c>
      <c r="C61" s="491"/>
      <c r="D61" s="491"/>
      <c r="E61" s="491"/>
      <c r="F61" s="491"/>
      <c r="G61" s="491"/>
      <c r="H61" s="492"/>
    </row>
    <row r="62" spans="2:8" s="303" customFormat="1" ht="14.1" customHeight="1" thickBot="1" x14ac:dyDescent="0.25">
      <c r="B62" s="487" t="s">
        <v>219</v>
      </c>
      <c r="C62" s="488"/>
      <c r="D62" s="488"/>
      <c r="E62" s="488"/>
      <c r="F62" s="488"/>
      <c r="G62" s="488"/>
      <c r="H62" s="489"/>
    </row>
    <row r="63" spans="2:8" s="3" customFormat="1" ht="14.1" customHeight="1" thickBot="1" x14ac:dyDescent="0.3">
      <c r="C63" s="7"/>
      <c r="D63" s="7"/>
      <c r="E63" s="7"/>
      <c r="F63" s="7"/>
      <c r="G63" s="244"/>
      <c r="H63" s="7"/>
    </row>
    <row r="64" spans="2:8" s="292" customFormat="1" ht="14.1" customHeight="1" x14ac:dyDescent="0.2">
      <c r="B64" s="498" t="s">
        <v>39</v>
      </c>
      <c r="C64" s="499"/>
      <c r="D64" s="499"/>
      <c r="E64" s="499"/>
      <c r="F64" s="499"/>
      <c r="G64" s="499"/>
      <c r="H64" s="500"/>
    </row>
    <row r="65" spans="2:8" s="315" customFormat="1" ht="30" customHeight="1" x14ac:dyDescent="0.2">
      <c r="B65" s="333" t="s">
        <v>23</v>
      </c>
      <c r="C65" s="334" t="s">
        <v>24</v>
      </c>
      <c r="D65" s="334" t="s">
        <v>25</v>
      </c>
      <c r="E65" s="335" t="s">
        <v>26</v>
      </c>
      <c r="F65" s="334" t="s">
        <v>27</v>
      </c>
      <c r="G65" s="336" t="s">
        <v>28</v>
      </c>
      <c r="H65" s="337" t="s">
        <v>29</v>
      </c>
    </row>
    <row r="66" spans="2:8" s="315" customFormat="1" ht="14.1" customHeight="1" x14ac:dyDescent="0.2">
      <c r="B66" s="338" t="s">
        <v>42</v>
      </c>
      <c r="C66" s="341">
        <v>17000</v>
      </c>
      <c r="D66" s="341">
        <v>4000</v>
      </c>
      <c r="E66" s="342">
        <v>20</v>
      </c>
      <c r="F66" s="342">
        <v>10</v>
      </c>
      <c r="G66" s="341">
        <v>3</v>
      </c>
      <c r="H66" s="343">
        <v>68</v>
      </c>
    </row>
    <row r="67" spans="2:8" s="315" customFormat="1" ht="14.1" customHeight="1" x14ac:dyDescent="0.2">
      <c r="B67" s="338" t="s">
        <v>30</v>
      </c>
      <c r="C67" s="344">
        <v>2500</v>
      </c>
      <c r="D67" s="344">
        <v>600</v>
      </c>
      <c r="E67" s="345">
        <v>15</v>
      </c>
      <c r="F67" s="345">
        <v>10</v>
      </c>
      <c r="G67" s="344">
        <v>0.3</v>
      </c>
      <c r="H67" s="346">
        <v>13</v>
      </c>
    </row>
    <row r="68" spans="2:8" s="315" customFormat="1" ht="14.1" customHeight="1" x14ac:dyDescent="0.2">
      <c r="B68" s="338" t="s">
        <v>31</v>
      </c>
      <c r="C68" s="344">
        <v>2600</v>
      </c>
      <c r="D68" s="344">
        <v>600</v>
      </c>
      <c r="E68" s="345">
        <v>20</v>
      </c>
      <c r="F68" s="345">
        <v>4</v>
      </c>
      <c r="G68" s="344">
        <v>0.2</v>
      </c>
      <c r="H68" s="346">
        <v>25</v>
      </c>
    </row>
    <row r="69" spans="2:8" s="315" customFormat="1" ht="14.1" customHeight="1" x14ac:dyDescent="0.2">
      <c r="B69" s="338" t="s">
        <v>32</v>
      </c>
      <c r="C69" s="344">
        <v>9400</v>
      </c>
      <c r="D69" s="344">
        <v>1900</v>
      </c>
      <c r="E69" s="345">
        <v>20</v>
      </c>
      <c r="F69" s="345">
        <v>10</v>
      </c>
      <c r="G69" s="344">
        <v>9.5</v>
      </c>
      <c r="H69" s="346">
        <v>47</v>
      </c>
    </row>
    <row r="70" spans="2:8" s="315" customFormat="1" ht="14.1" customHeight="1" x14ac:dyDescent="0.2">
      <c r="B70" s="338" t="s">
        <v>33</v>
      </c>
      <c r="C70" s="344">
        <v>1100</v>
      </c>
      <c r="D70" s="344">
        <v>200</v>
      </c>
      <c r="E70" s="345">
        <v>20</v>
      </c>
      <c r="F70" s="345">
        <v>10</v>
      </c>
      <c r="G70" s="344">
        <v>0.1</v>
      </c>
      <c r="H70" s="346">
        <v>5</v>
      </c>
    </row>
    <row r="71" spans="2:8" s="309" customFormat="1" ht="14.1" customHeight="1" x14ac:dyDescent="0.2">
      <c r="B71" s="339" t="s">
        <v>34</v>
      </c>
      <c r="C71" s="347">
        <v>4450</v>
      </c>
      <c r="D71" s="347">
        <v>900</v>
      </c>
      <c r="E71" s="348">
        <v>15</v>
      </c>
      <c r="F71" s="348">
        <v>10</v>
      </c>
      <c r="G71" s="347">
        <v>0.2</v>
      </c>
      <c r="H71" s="349">
        <v>24</v>
      </c>
    </row>
    <row r="72" spans="2:8" s="309" customFormat="1" ht="14.1" customHeight="1" x14ac:dyDescent="0.2">
      <c r="B72" s="339" t="s">
        <v>35</v>
      </c>
      <c r="C72" s="347">
        <v>3000</v>
      </c>
      <c r="D72" s="347">
        <v>1500</v>
      </c>
      <c r="E72" s="348">
        <v>20</v>
      </c>
      <c r="F72" s="348">
        <v>10</v>
      </c>
      <c r="G72" s="347">
        <v>0.2</v>
      </c>
      <c r="H72" s="349">
        <v>8</v>
      </c>
    </row>
    <row r="73" spans="2:8" s="309" customFormat="1" ht="14.1" customHeight="1" x14ac:dyDescent="0.2">
      <c r="B73" s="339" t="s">
        <v>36</v>
      </c>
      <c r="C73" s="347">
        <v>2500</v>
      </c>
      <c r="D73" s="347">
        <v>600</v>
      </c>
      <c r="E73" s="348">
        <v>20</v>
      </c>
      <c r="F73" s="348">
        <v>5</v>
      </c>
      <c r="G73" s="347">
        <v>1.5</v>
      </c>
      <c r="H73" s="349">
        <v>21</v>
      </c>
    </row>
    <row r="74" spans="2:8" s="309" customFormat="1" ht="14.1" customHeight="1" x14ac:dyDescent="0.2">
      <c r="B74" s="339" t="s">
        <v>64</v>
      </c>
      <c r="C74" s="347">
        <v>1000</v>
      </c>
      <c r="D74" s="347">
        <v>0</v>
      </c>
      <c r="E74" s="348">
        <v>5</v>
      </c>
      <c r="F74" s="348">
        <v>7</v>
      </c>
      <c r="G74" s="347">
        <v>0</v>
      </c>
      <c r="H74" s="349">
        <v>29</v>
      </c>
    </row>
    <row r="75" spans="2:8" s="292" customFormat="1" ht="29.1" customHeight="1" x14ac:dyDescent="0.2">
      <c r="B75" s="418" t="s">
        <v>108</v>
      </c>
      <c r="C75" s="419"/>
      <c r="D75" s="419"/>
      <c r="E75" s="419"/>
      <c r="F75" s="419"/>
      <c r="G75" s="419"/>
      <c r="H75" s="420"/>
    </row>
    <row r="76" spans="2:8" s="292" customFormat="1" ht="14.1" customHeight="1" thickBot="1" x14ac:dyDescent="0.25">
      <c r="B76" s="427" t="s">
        <v>90</v>
      </c>
      <c r="C76" s="428"/>
      <c r="D76" s="428"/>
      <c r="E76" s="428"/>
      <c r="F76" s="428"/>
      <c r="G76" s="428"/>
      <c r="H76" s="429"/>
    </row>
    <row r="77" spans="2:8" s="292" customFormat="1" ht="9" customHeight="1" thickBot="1" x14ac:dyDescent="0.25">
      <c r="B77" s="300"/>
      <c r="C77" s="301"/>
      <c r="D77" s="301"/>
      <c r="E77" s="301"/>
      <c r="F77" s="301"/>
      <c r="G77" s="301"/>
      <c r="H77" s="301"/>
    </row>
    <row r="78" spans="2:8" s="292" customFormat="1" ht="30" customHeight="1" thickBot="1" x14ac:dyDescent="0.25">
      <c r="B78" s="370" t="s">
        <v>91</v>
      </c>
      <c r="C78" s="371"/>
      <c r="D78" s="371"/>
      <c r="E78" s="371"/>
      <c r="F78" s="371"/>
      <c r="G78" s="371"/>
      <c r="H78" s="372"/>
    </row>
  </sheetData>
  <sheetProtection algorithmName="SHA-512" hashValue="lcohlKlWP+xZcojJ/nTFq3wlE2gDD9qDTui2yvQ7TaOP3wrBtBowXhR0GMtEm0kLodVii0tg53h2q/wIMoq7tg==" saltValue="Yb4WGxCelabxdAf0uHcusQ==" spinCount="100000" sheet="1" objects="1" scenarios="1"/>
  <mergeCells count="38">
    <mergeCell ref="B75:H75"/>
    <mergeCell ref="B76:H76"/>
    <mergeCell ref="B78:H78"/>
    <mergeCell ref="B64:H64"/>
    <mergeCell ref="G25:H25"/>
    <mergeCell ref="G31:H31"/>
    <mergeCell ref="G35:H35"/>
    <mergeCell ref="G34:H34"/>
    <mergeCell ref="G33:H33"/>
    <mergeCell ref="B37:H37"/>
    <mergeCell ref="B38:H38"/>
    <mergeCell ref="B39:H39"/>
    <mergeCell ref="B40:H40"/>
    <mergeCell ref="B41:H41"/>
    <mergeCell ref="B42:H42"/>
    <mergeCell ref="B55:H55"/>
    <mergeCell ref="B4:H4"/>
    <mergeCell ref="B3:H3"/>
    <mergeCell ref="B2:H2"/>
    <mergeCell ref="B1:H1"/>
    <mergeCell ref="G5:H5"/>
    <mergeCell ref="B44:H44"/>
    <mergeCell ref="B45:H45"/>
    <mergeCell ref="B46:H46"/>
    <mergeCell ref="B48:H48"/>
    <mergeCell ref="B49:H49"/>
    <mergeCell ref="B47:H47"/>
    <mergeCell ref="B50:H50"/>
    <mergeCell ref="B54:H54"/>
    <mergeCell ref="B56:H56"/>
    <mergeCell ref="B58:H58"/>
    <mergeCell ref="B59:H59"/>
    <mergeCell ref="B62:H62"/>
    <mergeCell ref="B52:H52"/>
    <mergeCell ref="B51:H51"/>
    <mergeCell ref="B53:H53"/>
    <mergeCell ref="B60:H60"/>
    <mergeCell ref="B61:H61"/>
  </mergeCells>
  <phoneticPr fontId="8" type="noConversion"/>
  <conditionalFormatting sqref="G25">
    <cfRule type="cellIs" dxfId="3" priority="2" operator="equal">
      <formula>0</formula>
    </cfRule>
  </conditionalFormatting>
  <conditionalFormatting sqref="G31:G35">
    <cfRule type="cellIs" dxfId="2" priority="1" operator="equal">
      <formula>0</formula>
    </cfRule>
  </conditionalFormatting>
  <pageMargins left="0.25" right="0.25" top="0.75" bottom="0.75" header="0.3" footer="0.3"/>
  <pageSetup fitToHeight="2" orientation="portrait" horizontalDpi="4294967292" verticalDpi="4294967292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Broccoli</vt:lpstr>
      <vt:lpstr>Cabbage</vt:lpstr>
      <vt:lpstr>Cucumber</vt:lpstr>
      <vt:lpstr>Greens</vt:lpstr>
      <vt:lpstr>Irish Potato</vt:lpstr>
      <vt:lpstr>Leaf Lettuce</vt:lpstr>
      <vt:lpstr>Squash</vt:lpstr>
      <vt:lpstr>Sweet Potato</vt:lpstr>
      <vt:lpstr>Tomato</vt:lpstr>
      <vt:lpstr>Watermelon</vt:lpstr>
      <vt:lpstr>Cucumber!Print_Area</vt:lpstr>
      <vt:lpstr>'Irish Potato'!Print_Area</vt:lpstr>
      <vt:lpstr>'Leaf Lettuce'!Print_Area</vt:lpstr>
      <vt:lpstr>Squash!Print_Area</vt:lpstr>
      <vt:lpstr>'Sweet Potato'!Print_Area</vt:lpstr>
      <vt:lpstr>Tomato!Print_Area</vt:lpstr>
      <vt:lpstr>Watermelon!Print_Area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Folsom</dc:creator>
  <cp:lastModifiedBy>FarmServicesDirector</cp:lastModifiedBy>
  <cp:lastPrinted>2019-08-08T20:52:39Z</cp:lastPrinted>
  <dcterms:created xsi:type="dcterms:W3CDTF">2013-09-05T19:16:52Z</dcterms:created>
  <dcterms:modified xsi:type="dcterms:W3CDTF">2019-08-09T15:59:16Z</dcterms:modified>
</cp:coreProperties>
</file>